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mmunications, Marketing and Customer Insights\Policies\Uploaded to website\Payments to suppliers\"/>
    </mc:Choice>
  </mc:AlternateContent>
  <xr:revisionPtr revIDLastSave="0" documentId="8_{FA92B846-5E50-43F2-919D-A8084E00520E}" xr6:coauthVersionLast="47" xr6:coauthVersionMax="47" xr10:uidLastSave="{00000000-0000-0000-0000-000000000000}"/>
  <bookViews>
    <workbookView xWindow="-108" yWindow="-108" windowWidth="23256" windowHeight="12576" tabRatio="893" xr2:uid="{00000000-000D-0000-FFFF-FFFF00000000}"/>
  </bookViews>
  <sheets>
    <sheet name="Apr- Jun 24" sheetId="33" r:id="rId1"/>
    <sheet name="B Form Summary" sheetId="9" state="hidden" r:id="rId2"/>
    <sheet name="B Form Jan" sheetId="6" state="hidden" r:id="rId3"/>
    <sheet name="B Form Feb" sheetId="7" state="hidden" r:id="rId4"/>
    <sheet name="B Form Mar" sheetId="8" state="hidden" r:id="rId5"/>
  </sheets>
  <definedNames>
    <definedName name="_xlnm._FilterDatabase" localSheetId="0" hidden="1">'Apr- Jun 24'!$K$5:$K$809</definedName>
    <definedName name="_xlnm._FilterDatabase" localSheetId="3" hidden="1">'B Form Feb'!$A$6:$AC$216</definedName>
    <definedName name="_xlnm._FilterDatabase" localSheetId="2" hidden="1">'B Form Jan'!$A$9:$U$109</definedName>
    <definedName name="_xlnm._FilterDatabase" localSheetId="4" hidden="1">'B Form Mar'!$A$6:$Z$197</definedName>
    <definedName name="_xlnm._FilterDatabase" localSheetId="1" hidden="1">'B Form Summary'!$A$1:$L$1360</definedName>
    <definedName name="EISHA1">#REF!</definedName>
    <definedName name="_xlnm.Print_Area" localSheetId="0">'Apr- Jun 24'!$A:$K</definedName>
    <definedName name="_xlnm.Print_Area" localSheetId="2">'B Form Jan'!$A$1:$T$114</definedName>
    <definedName name="Print_Area_MI" localSheetId="0">#REF!</definedName>
    <definedName name="Print_Area_MI">#REF!</definedName>
    <definedName name="_xlnm.Print_Titles" localSheetId="0">'Apr- Jun 24'!$1:$5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33" l="1"/>
  <c r="Q87" i="7"/>
  <c r="X87" i="7" s="1"/>
  <c r="P87" i="7"/>
  <c r="O87" i="7"/>
  <c r="U87" i="7" s="1"/>
  <c r="Y87" i="7" s="1"/>
  <c r="N87" i="7"/>
  <c r="Q86" i="7"/>
  <c r="X86" i="7" s="1"/>
  <c r="P86" i="7"/>
  <c r="O86" i="7"/>
  <c r="N86" i="7"/>
  <c r="Q85" i="7"/>
  <c r="X85" i="7" s="1"/>
  <c r="P85" i="7"/>
  <c r="O85" i="7"/>
  <c r="U85" i="7"/>
  <c r="N85" i="7"/>
  <c r="Q84" i="7"/>
  <c r="X84" i="7" s="1"/>
  <c r="P84" i="7"/>
  <c r="O84" i="7"/>
  <c r="U84" i="7" s="1"/>
  <c r="N84" i="7"/>
  <c r="Q83" i="7"/>
  <c r="X83" i="7" s="1"/>
  <c r="P83" i="7"/>
  <c r="O83" i="7"/>
  <c r="U83" i="7" s="1"/>
  <c r="N83" i="7"/>
  <c r="Q82" i="7"/>
  <c r="X82" i="7" s="1"/>
  <c r="P82" i="7"/>
  <c r="O82" i="7"/>
  <c r="U82" i="7" s="1"/>
  <c r="N82" i="7"/>
  <c r="Q81" i="7"/>
  <c r="X81" i="7" s="1"/>
  <c r="P81" i="7"/>
  <c r="O81" i="7"/>
  <c r="U81" i="7"/>
  <c r="N81" i="7"/>
  <c r="Q80" i="7"/>
  <c r="X80" i="7" s="1"/>
  <c r="P80" i="7"/>
  <c r="O80" i="7"/>
  <c r="U80" i="7" s="1"/>
  <c r="N80" i="7"/>
  <c r="Q79" i="7"/>
  <c r="X79" i="7" s="1"/>
  <c r="P79" i="7"/>
  <c r="O79" i="7"/>
  <c r="U79" i="7"/>
  <c r="Y79" i="7" s="1"/>
  <c r="N79" i="7"/>
  <c r="Q78" i="7"/>
  <c r="X78" i="7" s="1"/>
  <c r="P78" i="7"/>
  <c r="O78" i="7"/>
  <c r="U78" i="7" s="1"/>
  <c r="N78" i="7"/>
  <c r="Q77" i="7"/>
  <c r="X77" i="7"/>
  <c r="P77" i="7"/>
  <c r="O77" i="7"/>
  <c r="U77" i="7"/>
  <c r="N77" i="7"/>
  <c r="Q76" i="7"/>
  <c r="X76" i="7" s="1"/>
  <c r="P76" i="7"/>
  <c r="O76" i="7"/>
  <c r="U76" i="7" s="1"/>
  <c r="H76" i="7"/>
  <c r="N76" i="7"/>
  <c r="Q75" i="7"/>
  <c r="X75" i="7" s="1"/>
  <c r="P75" i="7"/>
  <c r="O75" i="7"/>
  <c r="U75" i="7" s="1"/>
  <c r="N75" i="7"/>
  <c r="Q74" i="7"/>
  <c r="X74" i="7" s="1"/>
  <c r="P74" i="7"/>
  <c r="O74" i="7"/>
  <c r="U74" i="7" s="1"/>
  <c r="N74" i="7"/>
  <c r="Q73" i="7"/>
  <c r="X73" i="7" s="1"/>
  <c r="P73" i="7"/>
  <c r="O73" i="7"/>
  <c r="U73" i="7" s="1"/>
  <c r="Y73" i="7" s="1"/>
  <c r="N73" i="7"/>
  <c r="Q72" i="7"/>
  <c r="X72" i="7" s="1"/>
  <c r="P72" i="7"/>
  <c r="O72" i="7"/>
  <c r="U72" i="7" s="1"/>
  <c r="N72" i="7"/>
  <c r="Q71" i="7"/>
  <c r="X71" i="7" s="1"/>
  <c r="P71" i="7"/>
  <c r="O71" i="7"/>
  <c r="U71" i="7"/>
  <c r="Y71" i="7" s="1"/>
  <c r="N71" i="7"/>
  <c r="Q70" i="7"/>
  <c r="X70" i="7" s="1"/>
  <c r="P70" i="7"/>
  <c r="O70" i="7"/>
  <c r="U70" i="7" s="1"/>
  <c r="N70" i="7"/>
  <c r="Q69" i="7"/>
  <c r="X69" i="7" s="1"/>
  <c r="P69" i="7"/>
  <c r="O69" i="7"/>
  <c r="U69" i="7"/>
  <c r="N69" i="7"/>
  <c r="Q68" i="7"/>
  <c r="X68" i="7" s="1"/>
  <c r="P68" i="7"/>
  <c r="O68" i="7"/>
  <c r="U68" i="7" s="1"/>
  <c r="N68" i="7"/>
  <c r="Q67" i="7"/>
  <c r="X67" i="7" s="1"/>
  <c r="P67" i="7"/>
  <c r="O67" i="7"/>
  <c r="U67" i="7" s="1"/>
  <c r="N67" i="7"/>
  <c r="Q66" i="7"/>
  <c r="X66" i="7" s="1"/>
  <c r="P66" i="7"/>
  <c r="O66" i="7"/>
  <c r="U66" i="7" s="1"/>
  <c r="N66" i="7"/>
  <c r="Q65" i="7"/>
  <c r="X65" i="7" s="1"/>
  <c r="P65" i="7"/>
  <c r="O65" i="7"/>
  <c r="U65" i="7" s="1"/>
  <c r="N65" i="7"/>
  <c r="Q64" i="7"/>
  <c r="X64" i="7" s="1"/>
  <c r="P64" i="7"/>
  <c r="O64" i="7"/>
  <c r="U64" i="7" s="1"/>
  <c r="N64" i="7"/>
  <c r="Q63" i="7"/>
  <c r="X63" i="7" s="1"/>
  <c r="P63" i="7"/>
  <c r="O63" i="7"/>
  <c r="U63" i="7"/>
  <c r="Y63" i="7" s="1"/>
  <c r="N63" i="7"/>
  <c r="Q62" i="7"/>
  <c r="X62" i="7" s="1"/>
  <c r="P62" i="7"/>
  <c r="O62" i="7"/>
  <c r="U62" i="7" s="1"/>
  <c r="N62" i="7"/>
  <c r="Q61" i="7"/>
  <c r="X61" i="7" s="1"/>
  <c r="P61" i="7"/>
  <c r="O61" i="7"/>
  <c r="U61" i="7"/>
  <c r="N61" i="7"/>
  <c r="Q60" i="7"/>
  <c r="X60" i="7"/>
  <c r="P60" i="7"/>
  <c r="O60" i="7"/>
  <c r="U60" i="7" s="1"/>
  <c r="N60" i="7"/>
  <c r="Q59" i="7"/>
  <c r="X59" i="7" s="1"/>
  <c r="P59" i="7"/>
  <c r="O59" i="7"/>
  <c r="U59" i="7" s="1"/>
  <c r="N59" i="7"/>
  <c r="Q58" i="7"/>
  <c r="X58" i="7" s="1"/>
  <c r="P58" i="7"/>
  <c r="O58" i="7"/>
  <c r="U58" i="7" s="1"/>
  <c r="N58" i="7"/>
  <c r="Q57" i="7"/>
  <c r="X57" i="7" s="1"/>
  <c r="P57" i="7"/>
  <c r="O57" i="7"/>
  <c r="U57" i="7" s="1"/>
  <c r="N57" i="7"/>
  <c r="Q56" i="7"/>
  <c r="X56" i="7" s="1"/>
  <c r="P56" i="7"/>
  <c r="O56" i="7"/>
  <c r="U56" i="7" s="1"/>
  <c r="N56" i="7"/>
  <c r="Q55" i="7"/>
  <c r="X55" i="7" s="1"/>
  <c r="P55" i="7"/>
  <c r="O55" i="7"/>
  <c r="U55" i="7"/>
  <c r="Y55" i="7" s="1"/>
  <c r="N55" i="7"/>
  <c r="Q54" i="7"/>
  <c r="X54" i="7" s="1"/>
  <c r="P54" i="7"/>
  <c r="O54" i="7"/>
  <c r="U54" i="7" s="1"/>
  <c r="N54" i="7"/>
  <c r="Q53" i="7"/>
  <c r="X53" i="7" s="1"/>
  <c r="P53" i="7"/>
  <c r="O53" i="7"/>
  <c r="U53" i="7"/>
  <c r="N53" i="7"/>
  <c r="Q52" i="7"/>
  <c r="X52" i="7" s="1"/>
  <c r="P52" i="7"/>
  <c r="O52" i="7"/>
  <c r="U52" i="7" s="1"/>
  <c r="N52" i="7"/>
  <c r="Q51" i="7"/>
  <c r="X51" i="7" s="1"/>
  <c r="P51" i="7"/>
  <c r="O51" i="7"/>
  <c r="U51" i="7" s="1"/>
  <c r="N51" i="7"/>
  <c r="Q50" i="7"/>
  <c r="X50" i="7" s="1"/>
  <c r="P50" i="7"/>
  <c r="O50" i="7"/>
  <c r="U50" i="7" s="1"/>
  <c r="N50" i="7"/>
  <c r="Q49" i="7"/>
  <c r="X49" i="7" s="1"/>
  <c r="P49" i="7"/>
  <c r="O49" i="7"/>
  <c r="U49" i="7"/>
  <c r="N49" i="7"/>
  <c r="Q48" i="7"/>
  <c r="X48" i="7" s="1"/>
  <c r="P48" i="7"/>
  <c r="O48" i="7"/>
  <c r="U48" i="7" s="1"/>
  <c r="N48" i="7"/>
  <c r="Q47" i="7"/>
  <c r="X47" i="7" s="1"/>
  <c r="P47" i="7"/>
  <c r="O47" i="7"/>
  <c r="U47" i="7"/>
  <c r="Y47" i="7" s="1"/>
  <c r="N47" i="7"/>
  <c r="Q46" i="7"/>
  <c r="X46" i="7" s="1"/>
  <c r="P46" i="7"/>
  <c r="O46" i="7"/>
  <c r="U46" i="7" s="1"/>
  <c r="N46" i="7"/>
  <c r="Q45" i="7"/>
  <c r="X45" i="7" s="1"/>
  <c r="P45" i="7"/>
  <c r="O45" i="7"/>
  <c r="U45" i="7"/>
  <c r="N45" i="7"/>
  <c r="Q44" i="7"/>
  <c r="X44" i="7" s="1"/>
  <c r="P44" i="7"/>
  <c r="O44" i="7"/>
  <c r="U44" i="7" s="1"/>
  <c r="N44" i="7"/>
  <c r="Q43" i="7"/>
  <c r="X43" i="7" s="1"/>
  <c r="P43" i="7"/>
  <c r="O43" i="7"/>
  <c r="U43" i="7" s="1"/>
  <c r="N43" i="7"/>
  <c r="Q42" i="7"/>
  <c r="X42" i="7" s="1"/>
  <c r="P42" i="7"/>
  <c r="O42" i="7"/>
  <c r="U42" i="7" s="1"/>
  <c r="N42" i="7"/>
  <c r="Q41" i="7"/>
  <c r="X41" i="7" s="1"/>
  <c r="P41" i="7"/>
  <c r="O41" i="7"/>
  <c r="U41" i="7" s="1"/>
  <c r="N41" i="7"/>
  <c r="Q40" i="7"/>
  <c r="X40" i="7" s="1"/>
  <c r="P40" i="7"/>
  <c r="O40" i="7"/>
  <c r="U40" i="7" s="1"/>
  <c r="N40" i="7"/>
  <c r="Q39" i="7"/>
  <c r="X39" i="7" s="1"/>
  <c r="P39" i="7"/>
  <c r="O39" i="7"/>
  <c r="U39" i="7"/>
  <c r="Y39" i="7" s="1"/>
  <c r="N39" i="7"/>
  <c r="Q38" i="7"/>
  <c r="X38" i="7" s="1"/>
  <c r="P38" i="7"/>
  <c r="O38" i="7"/>
  <c r="U38" i="7" s="1"/>
  <c r="N38" i="7"/>
  <c r="Q37" i="7"/>
  <c r="X37" i="7" s="1"/>
  <c r="P37" i="7"/>
  <c r="O37" i="7"/>
  <c r="U37" i="7"/>
  <c r="N37" i="7"/>
  <c r="Q36" i="7"/>
  <c r="X36" i="7" s="1"/>
  <c r="P36" i="7"/>
  <c r="O36" i="7"/>
  <c r="U36" i="7" s="1"/>
  <c r="N36" i="7"/>
  <c r="Q35" i="7"/>
  <c r="X35" i="7" s="1"/>
  <c r="P35" i="7"/>
  <c r="O35" i="7"/>
  <c r="T35" i="7" s="1"/>
  <c r="N35" i="7"/>
  <c r="Q34" i="7"/>
  <c r="X34" i="7"/>
  <c r="P34" i="7"/>
  <c r="O34" i="7"/>
  <c r="U34" i="7" s="1"/>
  <c r="N34" i="7"/>
  <c r="Q33" i="7"/>
  <c r="X33" i="7" s="1"/>
  <c r="P33" i="7"/>
  <c r="O33" i="7"/>
  <c r="U33" i="7" s="1"/>
  <c r="N33" i="7"/>
  <c r="Q32" i="7"/>
  <c r="X32" i="7" s="1"/>
  <c r="P32" i="7"/>
  <c r="O32" i="7"/>
  <c r="U32" i="7" s="1"/>
  <c r="N32" i="7"/>
  <c r="Q31" i="7"/>
  <c r="X31" i="7" s="1"/>
  <c r="P31" i="7"/>
  <c r="O31" i="7"/>
  <c r="T31" i="7" s="1"/>
  <c r="U31" i="7"/>
  <c r="Y31" i="7" s="1"/>
  <c r="N31" i="7"/>
  <c r="Q30" i="7"/>
  <c r="X30" i="7" s="1"/>
  <c r="P30" i="7"/>
  <c r="O30" i="7"/>
  <c r="U30" i="7" s="1"/>
  <c r="N30" i="7"/>
  <c r="Q29" i="7"/>
  <c r="X29" i="7" s="1"/>
  <c r="P29" i="7"/>
  <c r="O29" i="7"/>
  <c r="U29" i="7"/>
  <c r="N29" i="7"/>
  <c r="Q28" i="7"/>
  <c r="X28" i="7" s="1"/>
  <c r="P28" i="7"/>
  <c r="O28" i="7"/>
  <c r="U28" i="7" s="1"/>
  <c r="N28" i="7"/>
  <c r="Q27" i="7"/>
  <c r="X27" i="7" s="1"/>
  <c r="P27" i="7"/>
  <c r="O27" i="7"/>
  <c r="T27" i="7" s="1"/>
  <c r="N27" i="7"/>
  <c r="Q26" i="7"/>
  <c r="X26" i="7"/>
  <c r="P26" i="7"/>
  <c r="O26" i="7"/>
  <c r="U26" i="7" s="1"/>
  <c r="N26" i="7"/>
  <c r="Q25" i="7"/>
  <c r="X25" i="7" s="1"/>
  <c r="P25" i="7"/>
  <c r="O25" i="7"/>
  <c r="U25" i="7" s="1"/>
  <c r="N25" i="7"/>
  <c r="Q24" i="7"/>
  <c r="X24" i="7" s="1"/>
  <c r="P24" i="7"/>
  <c r="O24" i="7"/>
  <c r="U24" i="7" s="1"/>
  <c r="N24" i="7"/>
  <c r="Q23" i="7"/>
  <c r="X23" i="7" s="1"/>
  <c r="P23" i="7"/>
  <c r="O23" i="7"/>
  <c r="T23" i="7" s="1"/>
  <c r="U23" i="7"/>
  <c r="Y23" i="7" s="1"/>
  <c r="N23" i="7"/>
  <c r="Q22" i="7"/>
  <c r="X22" i="7" s="1"/>
  <c r="P22" i="7"/>
  <c r="O22" i="7"/>
  <c r="U22" i="7" s="1"/>
  <c r="N22" i="7"/>
  <c r="Q21" i="7"/>
  <c r="X21" i="7" s="1"/>
  <c r="P21" i="7"/>
  <c r="O21" i="7"/>
  <c r="U21" i="7"/>
  <c r="N21" i="7"/>
  <c r="Q20" i="7"/>
  <c r="X20" i="7"/>
  <c r="P20" i="7"/>
  <c r="O20" i="7"/>
  <c r="U20" i="7" s="1"/>
  <c r="N20" i="7"/>
  <c r="Q19" i="7"/>
  <c r="X19" i="7" s="1"/>
  <c r="P19" i="7"/>
  <c r="O19" i="7"/>
  <c r="T19" i="7" s="1"/>
  <c r="N19" i="7"/>
  <c r="Q18" i="7"/>
  <c r="X18" i="7"/>
  <c r="P18" i="7"/>
  <c r="O18" i="7"/>
  <c r="U18" i="7" s="1"/>
  <c r="N18" i="7"/>
  <c r="Q17" i="7"/>
  <c r="X17" i="7" s="1"/>
  <c r="P17" i="7"/>
  <c r="O17" i="7"/>
  <c r="U17" i="7" s="1"/>
  <c r="N17" i="7"/>
  <c r="D17" i="7"/>
  <c r="Q16" i="7"/>
  <c r="X16" i="7"/>
  <c r="P16" i="7"/>
  <c r="O16" i="7"/>
  <c r="U16" i="7"/>
  <c r="N16" i="7"/>
  <c r="Q15" i="7"/>
  <c r="X15" i="7" s="1"/>
  <c r="P15" i="7"/>
  <c r="O15" i="7"/>
  <c r="U15" i="7" s="1"/>
  <c r="N15" i="7"/>
  <c r="Q14" i="7"/>
  <c r="X14" i="7" s="1"/>
  <c r="P14" i="7"/>
  <c r="O14" i="7"/>
  <c r="U14" i="7"/>
  <c r="N14" i="7"/>
  <c r="Q13" i="7"/>
  <c r="X13" i="7" s="1"/>
  <c r="P13" i="7"/>
  <c r="O13" i="7"/>
  <c r="U13" i="7" s="1"/>
  <c r="N13" i="7"/>
  <c r="Q12" i="7"/>
  <c r="X12" i="7" s="1"/>
  <c r="P12" i="7"/>
  <c r="O12" i="7"/>
  <c r="N12" i="7"/>
  <c r="Q11" i="7"/>
  <c r="X11" i="7" s="1"/>
  <c r="P11" i="7"/>
  <c r="O11" i="7"/>
  <c r="U11" i="7" s="1"/>
  <c r="N11" i="7"/>
  <c r="Q10" i="7"/>
  <c r="X10" i="7"/>
  <c r="P10" i="7"/>
  <c r="O10" i="7"/>
  <c r="U10" i="7" s="1"/>
  <c r="N10" i="7"/>
  <c r="Q9" i="7"/>
  <c r="X9" i="7" s="1"/>
  <c r="P9" i="7"/>
  <c r="O9" i="7"/>
  <c r="U9" i="7" s="1"/>
  <c r="N9" i="7"/>
  <c r="Q8" i="7"/>
  <c r="X8" i="7"/>
  <c r="P8" i="7"/>
  <c r="O8" i="7"/>
  <c r="U8" i="7" s="1"/>
  <c r="N8" i="7"/>
  <c r="O7" i="7"/>
  <c r="U7" i="7" s="1"/>
  <c r="N7" i="7"/>
  <c r="T7" i="7"/>
  <c r="T87" i="7"/>
  <c r="T85" i="7"/>
  <c r="T84" i="7"/>
  <c r="T83" i="7"/>
  <c r="T81" i="7"/>
  <c r="T80" i="7"/>
  <c r="T79" i="7"/>
  <c r="V79" i="7" s="1"/>
  <c r="T78" i="7"/>
  <c r="T77" i="7"/>
  <c r="T76" i="7"/>
  <c r="T74" i="7"/>
  <c r="T73" i="7"/>
  <c r="T72" i="7"/>
  <c r="T71" i="7"/>
  <c r="T70" i="7"/>
  <c r="T69" i="7"/>
  <c r="T68" i="7"/>
  <c r="T66" i="7"/>
  <c r="T65" i="7"/>
  <c r="T64" i="7"/>
  <c r="T63" i="7"/>
  <c r="T62" i="7"/>
  <c r="T61" i="7"/>
  <c r="T60" i="7"/>
  <c r="T58" i="7"/>
  <c r="T57" i="7"/>
  <c r="T56" i="7"/>
  <c r="T55" i="7"/>
  <c r="T54" i="7"/>
  <c r="T53" i="7"/>
  <c r="T52" i="7"/>
  <c r="T50" i="7"/>
  <c r="T49" i="7"/>
  <c r="T48" i="7"/>
  <c r="T47" i="7"/>
  <c r="T46" i="7"/>
  <c r="T45" i="7"/>
  <c r="T44" i="7"/>
  <c r="T42" i="7"/>
  <c r="T41" i="7"/>
  <c r="T40" i="7"/>
  <c r="T39" i="7"/>
  <c r="T38" i="7"/>
  <c r="T37" i="7"/>
  <c r="T36" i="7"/>
  <c r="T34" i="7"/>
  <c r="T33" i="7"/>
  <c r="T32" i="7"/>
  <c r="V32" i="7" s="1"/>
  <c r="T30" i="7"/>
  <c r="T29" i="7"/>
  <c r="T28" i="7"/>
  <c r="T25" i="7"/>
  <c r="T22" i="7"/>
  <c r="T21" i="7"/>
  <c r="T20" i="7"/>
  <c r="T18" i="7"/>
  <c r="T17" i="7"/>
  <c r="T16" i="7"/>
  <c r="T14" i="7"/>
  <c r="T8" i="7"/>
  <c r="L7" i="7"/>
  <c r="P110" i="8"/>
  <c r="U110" i="8" s="1"/>
  <c r="O110" i="8"/>
  <c r="M110" i="8"/>
  <c r="R110" i="8" s="1"/>
  <c r="Y110" i="8" s="1"/>
  <c r="F110" i="8"/>
  <c r="P109" i="8"/>
  <c r="U109" i="8" s="1"/>
  <c r="O109" i="8"/>
  <c r="M109" i="8"/>
  <c r="R109" i="8" s="1"/>
  <c r="Y109" i="8" s="1"/>
  <c r="F109" i="8"/>
  <c r="R108" i="8"/>
  <c r="Y108" i="8" s="1"/>
  <c r="Q108" i="8"/>
  <c r="P108" i="8"/>
  <c r="U108" i="8" s="1"/>
  <c r="O108" i="8"/>
  <c r="F108" i="8"/>
  <c r="R107" i="8"/>
  <c r="Y107" i="8" s="1"/>
  <c r="Q107" i="8"/>
  <c r="P107" i="8"/>
  <c r="U107" i="8" s="1"/>
  <c r="O107" i="8"/>
  <c r="F107" i="8"/>
  <c r="P106" i="8"/>
  <c r="O106" i="8"/>
  <c r="M106" i="8"/>
  <c r="R106" i="8" s="1"/>
  <c r="Y106" i="8" s="1"/>
  <c r="F106" i="8"/>
  <c r="P105" i="8"/>
  <c r="U105" i="8" s="1"/>
  <c r="O105" i="8"/>
  <c r="M105" i="8"/>
  <c r="R105" i="8" s="1"/>
  <c r="Y105" i="8" s="1"/>
  <c r="F105" i="8"/>
  <c r="R104" i="8"/>
  <c r="Y104" i="8" s="1"/>
  <c r="Q104" i="8"/>
  <c r="P104" i="8"/>
  <c r="U104" i="8"/>
  <c r="O104" i="8"/>
  <c r="F104" i="8"/>
  <c r="R103" i="8"/>
  <c r="Y103" i="8" s="1"/>
  <c r="Q103" i="8"/>
  <c r="P103" i="8"/>
  <c r="U103" i="8" s="1"/>
  <c r="O103" i="8"/>
  <c r="F103" i="8"/>
  <c r="R102" i="8"/>
  <c r="Y102" i="8" s="1"/>
  <c r="Q102" i="8"/>
  <c r="P102" i="8"/>
  <c r="U102" i="8" s="1"/>
  <c r="O102" i="8"/>
  <c r="F102" i="8"/>
  <c r="R101" i="8"/>
  <c r="Y101" i="8" s="1"/>
  <c r="Q101" i="8"/>
  <c r="P101" i="8"/>
  <c r="U101" i="8"/>
  <c r="W101" i="8" s="1"/>
  <c r="O101" i="8"/>
  <c r="F101" i="8"/>
  <c r="R100" i="8"/>
  <c r="Y100" i="8" s="1"/>
  <c r="Q100" i="8"/>
  <c r="P100" i="8"/>
  <c r="U100" i="8"/>
  <c r="O100" i="8"/>
  <c r="F100" i="8"/>
  <c r="R99" i="8"/>
  <c r="Y99" i="8" s="1"/>
  <c r="Q99" i="8"/>
  <c r="P99" i="8"/>
  <c r="U99" i="8" s="1"/>
  <c r="O99" i="8"/>
  <c r="F99" i="8"/>
  <c r="P98" i="8"/>
  <c r="U98" i="8" s="1"/>
  <c r="O98" i="8"/>
  <c r="M98" i="8"/>
  <c r="F98" i="8"/>
  <c r="P97" i="8"/>
  <c r="U97" i="8" s="1"/>
  <c r="O97" i="8"/>
  <c r="M97" i="8"/>
  <c r="R97" i="8"/>
  <c r="Y97" i="8" s="1"/>
  <c r="F97" i="8"/>
  <c r="P96" i="8"/>
  <c r="U96" i="8" s="1"/>
  <c r="O96" i="8"/>
  <c r="M96" i="8"/>
  <c r="R96" i="8" s="1"/>
  <c r="Y96" i="8" s="1"/>
  <c r="F96" i="8"/>
  <c r="P95" i="8"/>
  <c r="V95" i="8" s="1"/>
  <c r="Z95" i="8" s="1"/>
  <c r="U95" i="8"/>
  <c r="O95" i="8"/>
  <c r="M95" i="8"/>
  <c r="F95" i="8"/>
  <c r="P94" i="8"/>
  <c r="U94" i="8" s="1"/>
  <c r="O94" i="8"/>
  <c r="M94" i="8"/>
  <c r="R94" i="8" s="1"/>
  <c r="Y94" i="8" s="1"/>
  <c r="F94" i="8"/>
  <c r="P93" i="8"/>
  <c r="O93" i="8"/>
  <c r="M93" i="8"/>
  <c r="R93" i="8" s="1"/>
  <c r="Y93" i="8" s="1"/>
  <c r="F93" i="8"/>
  <c r="R92" i="8"/>
  <c r="Y92" i="8"/>
  <c r="Q92" i="8"/>
  <c r="P92" i="8"/>
  <c r="U92" i="8"/>
  <c r="O92" i="8"/>
  <c r="F92" i="8"/>
  <c r="P91" i="8"/>
  <c r="U91" i="8" s="1"/>
  <c r="O91" i="8"/>
  <c r="M91" i="8"/>
  <c r="R91" i="8" s="1"/>
  <c r="Y91" i="8"/>
  <c r="F91" i="8"/>
  <c r="P90" i="8"/>
  <c r="U90" i="8" s="1"/>
  <c r="O90" i="8"/>
  <c r="M90" i="8"/>
  <c r="R90" i="8" s="1"/>
  <c r="Y90" i="8" s="1"/>
  <c r="F90" i="8"/>
  <c r="P89" i="8"/>
  <c r="U89" i="8" s="1"/>
  <c r="O89" i="8"/>
  <c r="M89" i="8"/>
  <c r="Q89" i="8" s="1"/>
  <c r="F89" i="8"/>
  <c r="P88" i="8"/>
  <c r="U88" i="8"/>
  <c r="O88" i="8"/>
  <c r="M88" i="8"/>
  <c r="R88" i="8"/>
  <c r="Y88" i="8"/>
  <c r="F88" i="8"/>
  <c r="P87" i="8"/>
  <c r="O87" i="8"/>
  <c r="M87" i="8"/>
  <c r="R87" i="8" s="1"/>
  <c r="Y87" i="8" s="1"/>
  <c r="F87" i="8"/>
  <c r="P86" i="8"/>
  <c r="U86" i="8" s="1"/>
  <c r="O86" i="8"/>
  <c r="M86" i="8"/>
  <c r="F86" i="8"/>
  <c r="P85" i="8"/>
  <c r="U85" i="8" s="1"/>
  <c r="O85" i="8"/>
  <c r="M85" i="8"/>
  <c r="R85" i="8" s="1"/>
  <c r="Y85" i="8" s="1"/>
  <c r="F85" i="8"/>
  <c r="P84" i="8"/>
  <c r="O84" i="8"/>
  <c r="M84" i="8"/>
  <c r="R84" i="8" s="1"/>
  <c r="Y84" i="8" s="1"/>
  <c r="F84" i="8"/>
  <c r="R83" i="8"/>
  <c r="Y83" i="8" s="1"/>
  <c r="Q83" i="8"/>
  <c r="P83" i="8"/>
  <c r="U83" i="8" s="1"/>
  <c r="O83" i="8"/>
  <c r="F83" i="8"/>
  <c r="R82" i="8"/>
  <c r="Y82" i="8" s="1"/>
  <c r="Q82" i="8"/>
  <c r="P82" i="8"/>
  <c r="U82" i="8" s="1"/>
  <c r="O82" i="8"/>
  <c r="F82" i="8"/>
  <c r="R81" i="8"/>
  <c r="Y81" i="8" s="1"/>
  <c r="Q81" i="8"/>
  <c r="P81" i="8"/>
  <c r="U81" i="8" s="1"/>
  <c r="O81" i="8"/>
  <c r="F81" i="8"/>
  <c r="R80" i="8"/>
  <c r="Y80" i="8" s="1"/>
  <c r="Q80" i="8"/>
  <c r="P80" i="8"/>
  <c r="U80" i="8"/>
  <c r="W80" i="8" s="1"/>
  <c r="O80" i="8"/>
  <c r="F80" i="8"/>
  <c r="R79" i="8"/>
  <c r="Y79" i="8" s="1"/>
  <c r="Q79" i="8"/>
  <c r="P79" i="8"/>
  <c r="U79" i="8" s="1"/>
  <c r="O79" i="8"/>
  <c r="F79" i="8"/>
  <c r="R78" i="8"/>
  <c r="Y78" i="8" s="1"/>
  <c r="Q78" i="8"/>
  <c r="P78" i="8"/>
  <c r="U78" i="8" s="1"/>
  <c r="O78" i="8"/>
  <c r="F78" i="8"/>
  <c r="R77" i="8"/>
  <c r="Y77" i="8" s="1"/>
  <c r="Q77" i="8"/>
  <c r="P77" i="8"/>
  <c r="U77" i="8" s="1"/>
  <c r="O77" i="8"/>
  <c r="F77" i="8"/>
  <c r="R76" i="8"/>
  <c r="Y76" i="8" s="1"/>
  <c r="Q76" i="8"/>
  <c r="P76" i="8"/>
  <c r="V76" i="8" s="1"/>
  <c r="Z76" i="8" s="1"/>
  <c r="U76" i="8"/>
  <c r="W76" i="8" s="1"/>
  <c r="O76" i="8"/>
  <c r="F76" i="8"/>
  <c r="R75" i="8"/>
  <c r="Y75" i="8" s="1"/>
  <c r="Q75" i="8"/>
  <c r="P75" i="8"/>
  <c r="U75" i="8"/>
  <c r="O75" i="8"/>
  <c r="F75" i="8"/>
  <c r="R74" i="8"/>
  <c r="Y74" i="8"/>
  <c r="Q74" i="8"/>
  <c r="P74" i="8"/>
  <c r="U74" i="8" s="1"/>
  <c r="O74" i="8"/>
  <c r="F74" i="8"/>
  <c r="R73" i="8"/>
  <c r="Y73" i="8" s="1"/>
  <c r="Q73" i="8"/>
  <c r="P73" i="8"/>
  <c r="U73" i="8" s="1"/>
  <c r="O73" i="8"/>
  <c r="F73" i="8"/>
  <c r="R72" i="8"/>
  <c r="Y72" i="8" s="1"/>
  <c r="Q72" i="8"/>
  <c r="P72" i="8"/>
  <c r="V72" i="8" s="1"/>
  <c r="Z72" i="8" s="1"/>
  <c r="U72" i="8"/>
  <c r="O72" i="8"/>
  <c r="F72" i="8"/>
  <c r="R71" i="8"/>
  <c r="Y71" i="8" s="1"/>
  <c r="Q71" i="8"/>
  <c r="P71" i="8"/>
  <c r="V71" i="8" s="1"/>
  <c r="Z71" i="8" s="1"/>
  <c r="O71" i="8"/>
  <c r="F71" i="8"/>
  <c r="R70" i="8"/>
  <c r="Y70" i="8"/>
  <c r="Q70" i="8"/>
  <c r="P70" i="8"/>
  <c r="U70" i="8" s="1"/>
  <c r="O70" i="8"/>
  <c r="F70" i="8"/>
  <c r="R69" i="8"/>
  <c r="Y69" i="8" s="1"/>
  <c r="Q69" i="8"/>
  <c r="P69" i="8"/>
  <c r="U69" i="8"/>
  <c r="O69" i="8"/>
  <c r="F69" i="8"/>
  <c r="R68" i="8"/>
  <c r="Y68" i="8" s="1"/>
  <c r="Q68" i="8"/>
  <c r="P68" i="8"/>
  <c r="U68" i="8" s="1"/>
  <c r="O68" i="8"/>
  <c r="F68" i="8"/>
  <c r="R67" i="8"/>
  <c r="Y67" i="8"/>
  <c r="Q67" i="8"/>
  <c r="P67" i="8"/>
  <c r="O67" i="8"/>
  <c r="F67" i="8"/>
  <c r="R66" i="8"/>
  <c r="Y66" i="8" s="1"/>
  <c r="Q66" i="8"/>
  <c r="P66" i="8"/>
  <c r="U66" i="8" s="1"/>
  <c r="O66" i="8"/>
  <c r="F66" i="8"/>
  <c r="R65" i="8"/>
  <c r="Y65" i="8" s="1"/>
  <c r="Q65" i="8"/>
  <c r="P65" i="8"/>
  <c r="U65" i="8"/>
  <c r="O65" i="8"/>
  <c r="F65" i="8"/>
  <c r="R64" i="8"/>
  <c r="Y64" i="8"/>
  <c r="Q64" i="8"/>
  <c r="P64" i="8"/>
  <c r="U64" i="8" s="1"/>
  <c r="O64" i="8"/>
  <c r="F64" i="8"/>
  <c r="R63" i="8"/>
  <c r="Y63" i="8"/>
  <c r="Q63" i="8"/>
  <c r="P63" i="8"/>
  <c r="U63" i="8" s="1"/>
  <c r="O63" i="8"/>
  <c r="F63" i="8"/>
  <c r="R62" i="8"/>
  <c r="Y62" i="8" s="1"/>
  <c r="Q62" i="8"/>
  <c r="P62" i="8"/>
  <c r="U62" i="8" s="1"/>
  <c r="O62" i="8"/>
  <c r="F62" i="8"/>
  <c r="R61" i="8"/>
  <c r="Y61" i="8" s="1"/>
  <c r="Q61" i="8"/>
  <c r="P61" i="8"/>
  <c r="U61" i="8"/>
  <c r="O61" i="8"/>
  <c r="F61" i="8"/>
  <c r="R60" i="8"/>
  <c r="Y60" i="8"/>
  <c r="Q60" i="8"/>
  <c r="P60" i="8"/>
  <c r="O60" i="8"/>
  <c r="F60" i="8"/>
  <c r="P59" i="8"/>
  <c r="U59" i="8"/>
  <c r="O59" i="8"/>
  <c r="M59" i="8"/>
  <c r="R59" i="8" s="1"/>
  <c r="Y59" i="8" s="1"/>
  <c r="F59" i="8"/>
  <c r="P58" i="8"/>
  <c r="U58" i="8" s="1"/>
  <c r="O58" i="8"/>
  <c r="M58" i="8"/>
  <c r="R58" i="8" s="1"/>
  <c r="Y58" i="8" s="1"/>
  <c r="F58" i="8"/>
  <c r="P57" i="8"/>
  <c r="O57" i="8"/>
  <c r="M57" i="8"/>
  <c r="F57" i="8"/>
  <c r="P56" i="8"/>
  <c r="U56" i="8" s="1"/>
  <c r="O56" i="8"/>
  <c r="M56" i="8"/>
  <c r="R56" i="8" s="1"/>
  <c r="Y56" i="8" s="1"/>
  <c r="F56" i="8"/>
  <c r="P55" i="8"/>
  <c r="V55" i="8" s="1"/>
  <c r="Z55" i="8" s="1"/>
  <c r="O55" i="8"/>
  <c r="M55" i="8"/>
  <c r="R55" i="8" s="1"/>
  <c r="Y55" i="8"/>
  <c r="F55" i="8"/>
  <c r="P54" i="8"/>
  <c r="U54" i="8" s="1"/>
  <c r="O54" i="8"/>
  <c r="M54" i="8"/>
  <c r="F54" i="8"/>
  <c r="P53" i="8"/>
  <c r="U53" i="8" s="1"/>
  <c r="O53" i="8"/>
  <c r="M53" i="8"/>
  <c r="R53" i="8" s="1"/>
  <c r="Y53" i="8" s="1"/>
  <c r="F53" i="8"/>
  <c r="P52" i="8"/>
  <c r="V52" i="8" s="1"/>
  <c r="Z52" i="8" s="1"/>
  <c r="U52" i="8"/>
  <c r="W52" i="8" s="1"/>
  <c r="O52" i="8"/>
  <c r="M52" i="8"/>
  <c r="R52" i="8" s="1"/>
  <c r="Y52" i="8" s="1"/>
  <c r="F52" i="8"/>
  <c r="P51" i="8"/>
  <c r="U51" i="8"/>
  <c r="O51" i="8"/>
  <c r="M51" i="8"/>
  <c r="R51" i="8" s="1"/>
  <c r="Y51" i="8" s="1"/>
  <c r="F51" i="8"/>
  <c r="R50" i="8"/>
  <c r="Y50" i="8" s="1"/>
  <c r="Q50" i="8"/>
  <c r="P50" i="8"/>
  <c r="U50" i="8" s="1"/>
  <c r="O50" i="8"/>
  <c r="F50" i="8"/>
  <c r="R49" i="8"/>
  <c r="Y49" i="8" s="1"/>
  <c r="Q49" i="8"/>
  <c r="P49" i="8"/>
  <c r="U49" i="8" s="1"/>
  <c r="X49" i="8" s="1"/>
  <c r="O49" i="8"/>
  <c r="F49" i="8"/>
  <c r="R48" i="8"/>
  <c r="Y48" i="8"/>
  <c r="Q48" i="8"/>
  <c r="P48" i="8"/>
  <c r="V48" i="8" s="1"/>
  <c r="Z48" i="8" s="1"/>
  <c r="U48" i="8"/>
  <c r="W48" i="8" s="1"/>
  <c r="O48" i="8"/>
  <c r="F48" i="8"/>
  <c r="R47" i="8"/>
  <c r="Y47" i="8"/>
  <c r="Q47" i="8"/>
  <c r="P47" i="8"/>
  <c r="U47" i="8" s="1"/>
  <c r="O47" i="8"/>
  <c r="F47" i="8"/>
  <c r="R46" i="8"/>
  <c r="Y46" i="8" s="1"/>
  <c r="Q46" i="8"/>
  <c r="P46" i="8"/>
  <c r="U46" i="8" s="1"/>
  <c r="O46" i="8"/>
  <c r="F46" i="8"/>
  <c r="R45" i="8"/>
  <c r="Y45" i="8" s="1"/>
  <c r="Q45" i="8"/>
  <c r="P45" i="8"/>
  <c r="O45" i="8"/>
  <c r="F45" i="8"/>
  <c r="P44" i="8"/>
  <c r="U44" i="8"/>
  <c r="O44" i="8"/>
  <c r="M44" i="8"/>
  <c r="R44" i="8"/>
  <c r="Y44" i="8" s="1"/>
  <c r="F44" i="8"/>
  <c r="P43" i="8"/>
  <c r="U43" i="8"/>
  <c r="O43" i="8"/>
  <c r="M43" i="8"/>
  <c r="F43" i="8"/>
  <c r="P42" i="8"/>
  <c r="U42" i="8" s="1"/>
  <c r="O42" i="8"/>
  <c r="M42" i="8"/>
  <c r="R42" i="8" s="1"/>
  <c r="Y42" i="8" s="1"/>
  <c r="F42" i="8"/>
  <c r="P41" i="8"/>
  <c r="U41" i="8" s="1"/>
  <c r="O41" i="8"/>
  <c r="M41" i="8"/>
  <c r="F41" i="8"/>
  <c r="P40" i="8"/>
  <c r="U40" i="8" s="1"/>
  <c r="O40" i="8"/>
  <c r="M40" i="8"/>
  <c r="R40" i="8" s="1"/>
  <c r="Y40" i="8" s="1"/>
  <c r="F40" i="8"/>
  <c r="P39" i="8"/>
  <c r="V39" i="8" s="1"/>
  <c r="Z39" i="8" s="1"/>
  <c r="O39" i="8"/>
  <c r="M39" i="8"/>
  <c r="R39" i="8" s="1"/>
  <c r="Y39" i="8" s="1"/>
  <c r="F39" i="8"/>
  <c r="P38" i="8"/>
  <c r="U38" i="8" s="1"/>
  <c r="O38" i="8"/>
  <c r="M38" i="8"/>
  <c r="R38" i="8" s="1"/>
  <c r="Y38" i="8" s="1"/>
  <c r="F38" i="8"/>
  <c r="P37" i="8"/>
  <c r="U37" i="8" s="1"/>
  <c r="O37" i="8"/>
  <c r="M37" i="8"/>
  <c r="R37" i="8"/>
  <c r="Y37" i="8" s="1"/>
  <c r="F37" i="8"/>
  <c r="P36" i="8"/>
  <c r="U36" i="8"/>
  <c r="W36" i="8" s="1"/>
  <c r="O36" i="8"/>
  <c r="M36" i="8"/>
  <c r="R36" i="8"/>
  <c r="Y36" i="8" s="1"/>
  <c r="F36" i="8"/>
  <c r="P35" i="8"/>
  <c r="U35" i="8"/>
  <c r="O35" i="8"/>
  <c r="M35" i="8"/>
  <c r="Q35" i="8" s="1"/>
  <c r="F35" i="8"/>
  <c r="P34" i="8"/>
  <c r="U34" i="8" s="1"/>
  <c r="O34" i="8"/>
  <c r="M34" i="8"/>
  <c r="R34" i="8" s="1"/>
  <c r="Y34" i="8" s="1"/>
  <c r="F34" i="8"/>
  <c r="P33" i="8"/>
  <c r="U33" i="8" s="1"/>
  <c r="O33" i="8"/>
  <c r="M33" i="8"/>
  <c r="F33" i="8"/>
  <c r="P32" i="8"/>
  <c r="U32" i="8" s="1"/>
  <c r="O32" i="8"/>
  <c r="M32" i="8"/>
  <c r="Q32" i="8" s="1"/>
  <c r="R32" i="8"/>
  <c r="Y32" i="8" s="1"/>
  <c r="F32" i="8"/>
  <c r="P31" i="8"/>
  <c r="O31" i="8"/>
  <c r="M31" i="8"/>
  <c r="R31" i="8"/>
  <c r="Y31" i="8"/>
  <c r="F31" i="8"/>
  <c r="P30" i="8"/>
  <c r="U30" i="8" s="1"/>
  <c r="W30" i="8" s="1"/>
  <c r="O30" i="8"/>
  <c r="M30" i="8"/>
  <c r="R30" i="8" s="1"/>
  <c r="Y30" i="8" s="1"/>
  <c r="F30" i="8"/>
  <c r="P29" i="8"/>
  <c r="U29" i="8" s="1"/>
  <c r="O29" i="8"/>
  <c r="M29" i="8"/>
  <c r="R29" i="8" s="1"/>
  <c r="Y29" i="8" s="1"/>
  <c r="F29" i="8"/>
  <c r="P28" i="8"/>
  <c r="U28" i="8" s="1"/>
  <c r="O28" i="8"/>
  <c r="M28" i="8"/>
  <c r="R28" i="8"/>
  <c r="Y28" i="8" s="1"/>
  <c r="F28" i="8"/>
  <c r="P27" i="8"/>
  <c r="V27" i="8" s="1"/>
  <c r="Z27" i="8" s="1"/>
  <c r="U27" i="8"/>
  <c r="O27" i="8"/>
  <c r="M27" i="8"/>
  <c r="Q27" i="8" s="1"/>
  <c r="R27" i="8"/>
  <c r="Y27" i="8" s="1"/>
  <c r="F27" i="8"/>
  <c r="R26" i="8"/>
  <c r="Y26" i="8"/>
  <c r="Q26" i="8"/>
  <c r="P26" i="8"/>
  <c r="O26" i="8"/>
  <c r="F26" i="8"/>
  <c r="R25" i="8"/>
  <c r="Y25" i="8" s="1"/>
  <c r="Q25" i="8"/>
  <c r="P25" i="8"/>
  <c r="U25" i="8" s="1"/>
  <c r="O25" i="8"/>
  <c r="F25" i="8"/>
  <c r="R24" i="8"/>
  <c r="Y24" i="8" s="1"/>
  <c r="Q24" i="8"/>
  <c r="P24" i="8"/>
  <c r="O24" i="8"/>
  <c r="F24" i="8"/>
  <c r="R23" i="8"/>
  <c r="Y23" i="8"/>
  <c r="Q23" i="8"/>
  <c r="P23" i="8"/>
  <c r="V23" i="8" s="1"/>
  <c r="Z23" i="8" s="1"/>
  <c r="U23" i="8"/>
  <c r="X23" i="8" s="1"/>
  <c r="O23" i="8"/>
  <c r="F23" i="8"/>
  <c r="R22" i="8"/>
  <c r="Y22" i="8"/>
  <c r="Q22" i="8"/>
  <c r="P22" i="8"/>
  <c r="U22" i="8" s="1"/>
  <c r="O22" i="8"/>
  <c r="F22" i="8"/>
  <c r="R21" i="8"/>
  <c r="Y21" i="8" s="1"/>
  <c r="Q21" i="8"/>
  <c r="P21" i="8"/>
  <c r="U21" i="8" s="1"/>
  <c r="O21" i="8"/>
  <c r="F21" i="8"/>
  <c r="R20" i="8"/>
  <c r="Y20" i="8" s="1"/>
  <c r="Q20" i="8"/>
  <c r="P20" i="8"/>
  <c r="U20" i="8" s="1"/>
  <c r="W20" i="8" s="1"/>
  <c r="O20" i="8"/>
  <c r="F20" i="8"/>
  <c r="R19" i="8"/>
  <c r="Y19" i="8"/>
  <c r="Q19" i="8"/>
  <c r="P19" i="8"/>
  <c r="U19" i="8" s="1"/>
  <c r="O19" i="8"/>
  <c r="F19" i="8"/>
  <c r="P18" i="8"/>
  <c r="U18" i="8"/>
  <c r="O18" i="8"/>
  <c r="M18" i="8"/>
  <c r="F18" i="8"/>
  <c r="P17" i="8"/>
  <c r="U17" i="8" s="1"/>
  <c r="O17" i="8"/>
  <c r="M17" i="8"/>
  <c r="R17" i="8" s="1"/>
  <c r="Y17" i="8" s="1"/>
  <c r="F17" i="8"/>
  <c r="P16" i="8"/>
  <c r="U16" i="8" s="1"/>
  <c r="O16" i="8"/>
  <c r="M16" i="8"/>
  <c r="Q16" i="8" s="1"/>
  <c r="F16" i="8"/>
  <c r="P15" i="8"/>
  <c r="V15" i="8" s="1"/>
  <c r="Z15" i="8" s="1"/>
  <c r="U15" i="8"/>
  <c r="X15" i="8" s="1"/>
  <c r="O15" i="8"/>
  <c r="M15" i="8"/>
  <c r="R15" i="8"/>
  <c r="Y15" i="8" s="1"/>
  <c r="F15" i="8"/>
  <c r="P14" i="8"/>
  <c r="O14" i="8"/>
  <c r="M14" i="8"/>
  <c r="R14" i="8" s="1"/>
  <c r="Y14" i="8" s="1"/>
  <c r="F14" i="8"/>
  <c r="P13" i="8"/>
  <c r="U13" i="8" s="1"/>
  <c r="O13" i="8"/>
  <c r="M13" i="8"/>
  <c r="R13" i="8" s="1"/>
  <c r="Y13" i="8" s="1"/>
  <c r="F13" i="8"/>
  <c r="P12" i="8"/>
  <c r="U12" i="8" s="1"/>
  <c r="O12" i="8"/>
  <c r="M12" i="8"/>
  <c r="R12" i="8"/>
  <c r="Y12" i="8" s="1"/>
  <c r="F12" i="8"/>
  <c r="P11" i="8"/>
  <c r="V11" i="8" s="1"/>
  <c r="Z11" i="8" s="1"/>
  <c r="O11" i="8"/>
  <c r="M11" i="8"/>
  <c r="R11" i="8"/>
  <c r="Y11" i="8" s="1"/>
  <c r="F11" i="8"/>
  <c r="P10" i="8"/>
  <c r="V10" i="8" s="1"/>
  <c r="Z10" i="8" s="1"/>
  <c r="O10" i="8"/>
  <c r="M10" i="8"/>
  <c r="F10" i="8"/>
  <c r="P9" i="8"/>
  <c r="U9" i="8" s="1"/>
  <c r="O9" i="8"/>
  <c r="M9" i="8"/>
  <c r="R9" i="8" s="1"/>
  <c r="Y9" i="8" s="1"/>
  <c r="F9" i="8"/>
  <c r="P8" i="8"/>
  <c r="U8" i="8" s="1"/>
  <c r="O8" i="8"/>
  <c r="M8" i="8"/>
  <c r="F8" i="8"/>
  <c r="P7" i="8"/>
  <c r="U7" i="8"/>
  <c r="X7" i="8" s="1"/>
  <c r="O7" i="8"/>
  <c r="M7" i="8"/>
  <c r="R7" i="8" s="1"/>
  <c r="Y7" i="8" s="1"/>
  <c r="F7" i="8"/>
  <c r="V7" i="8"/>
  <c r="Z7" i="8" s="1"/>
  <c r="V16" i="8"/>
  <c r="Z16" i="8" s="1"/>
  <c r="V18" i="8"/>
  <c r="Z18" i="8" s="1"/>
  <c r="V20" i="8"/>
  <c r="Z20" i="8" s="1"/>
  <c r="V22" i="8"/>
  <c r="Z22" i="8" s="1"/>
  <c r="V29" i="8"/>
  <c r="Z29" i="8" s="1"/>
  <c r="V32" i="8"/>
  <c r="Z32" i="8" s="1"/>
  <c r="V34" i="8"/>
  <c r="Z34" i="8" s="1"/>
  <c r="V35" i="8"/>
  <c r="Z35" i="8"/>
  <c r="V36" i="8"/>
  <c r="Z36" i="8" s="1"/>
  <c r="V37" i="8"/>
  <c r="Z37" i="8" s="1"/>
  <c r="V38" i="8"/>
  <c r="Z38" i="8" s="1"/>
  <c r="V40" i="8"/>
  <c r="Z40" i="8" s="1"/>
  <c r="V42" i="8"/>
  <c r="Z42" i="8" s="1"/>
  <c r="V43" i="8"/>
  <c r="Z43" i="8"/>
  <c r="V44" i="8"/>
  <c r="Z44" i="8" s="1"/>
  <c r="V46" i="8"/>
  <c r="Z46" i="8" s="1"/>
  <c r="V47" i="8"/>
  <c r="Z47" i="8" s="1"/>
  <c r="V50" i="8"/>
  <c r="Z50" i="8" s="1"/>
  <c r="V51" i="8"/>
  <c r="Z51" i="8"/>
  <c r="V53" i="8"/>
  <c r="Z53" i="8" s="1"/>
  <c r="V54" i="8"/>
  <c r="Z54" i="8" s="1"/>
  <c r="V56" i="8"/>
  <c r="Z56" i="8" s="1"/>
  <c r="V58" i="8"/>
  <c r="Z58" i="8" s="1"/>
  <c r="V59" i="8"/>
  <c r="Z59" i="8" s="1"/>
  <c r="V61" i="8"/>
  <c r="Z61" i="8" s="1"/>
  <c r="V62" i="8"/>
  <c r="Z62" i="8" s="1"/>
  <c r="V63" i="8"/>
  <c r="Z63" i="8" s="1"/>
  <c r="V64" i="8"/>
  <c r="Z64" i="8" s="1"/>
  <c r="V65" i="8"/>
  <c r="Z65" i="8" s="1"/>
  <c r="V66" i="8"/>
  <c r="Z66" i="8" s="1"/>
  <c r="V69" i="8"/>
  <c r="Z69" i="8" s="1"/>
  <c r="V70" i="8"/>
  <c r="Z70" i="8" s="1"/>
  <c r="W72" i="8"/>
  <c r="X72" i="8"/>
  <c r="V73" i="8"/>
  <c r="Z73" i="8"/>
  <c r="V74" i="8"/>
  <c r="Z74" i="8"/>
  <c r="W74" i="8"/>
  <c r="X74" i="8"/>
  <c r="V75" i="8"/>
  <c r="Z75" i="8"/>
  <c r="V77" i="8"/>
  <c r="Z77" i="8"/>
  <c r="V78" i="8"/>
  <c r="Z78" i="8"/>
  <c r="W78" i="8"/>
  <c r="X78" i="8"/>
  <c r="V79" i="8"/>
  <c r="Z79" i="8" s="1"/>
  <c r="V80" i="8"/>
  <c r="Z80" i="8"/>
  <c r="X80" i="8"/>
  <c r="V81" i="8"/>
  <c r="Z81" i="8"/>
  <c r="V82" i="8"/>
  <c r="Z82" i="8"/>
  <c r="W82" i="8"/>
  <c r="X82" i="8"/>
  <c r="W83" i="8"/>
  <c r="X83" i="8"/>
  <c r="V85" i="8"/>
  <c r="Z85" i="8" s="1"/>
  <c r="W85" i="8"/>
  <c r="X85" i="8"/>
  <c r="V86" i="8"/>
  <c r="Z86" i="8" s="1"/>
  <c r="V88" i="8"/>
  <c r="Z88" i="8" s="1"/>
  <c r="W88" i="8"/>
  <c r="X88" i="8"/>
  <c r="V89" i="8"/>
  <c r="Z89" i="8" s="1"/>
  <c r="W89" i="8"/>
  <c r="X89" i="8"/>
  <c r="V90" i="8"/>
  <c r="Z90" i="8"/>
  <c r="V91" i="8"/>
  <c r="Z91" i="8" s="1"/>
  <c r="W91" i="8"/>
  <c r="X91" i="8"/>
  <c r="V92" i="8"/>
  <c r="Z92" i="8" s="1"/>
  <c r="V94" i="8"/>
  <c r="Z94" i="8" s="1"/>
  <c r="W94" i="8"/>
  <c r="X94" i="8"/>
  <c r="W95" i="8"/>
  <c r="X95" i="8"/>
  <c r="V97" i="8"/>
  <c r="Z97" i="8" s="1"/>
  <c r="W97" i="8"/>
  <c r="X97" i="8"/>
  <c r="V99" i="8"/>
  <c r="Z99" i="8" s="1"/>
  <c r="W99" i="8"/>
  <c r="X99" i="8"/>
  <c r="V100" i="8"/>
  <c r="Z100" i="8" s="1"/>
  <c r="W100" i="8"/>
  <c r="X100" i="8"/>
  <c r="V101" i="8"/>
  <c r="Z101" i="8" s="1"/>
  <c r="V102" i="8"/>
  <c r="Z102" i="8"/>
  <c r="V103" i="8"/>
  <c r="Z103" i="8" s="1"/>
  <c r="W103" i="8"/>
  <c r="X103" i="8"/>
  <c r="V104" i="8"/>
  <c r="Z104" i="8" s="1"/>
  <c r="W104" i="8"/>
  <c r="X104" i="8"/>
  <c r="W7" i="8"/>
  <c r="W15" i="8"/>
  <c r="W18" i="8"/>
  <c r="X18" i="8"/>
  <c r="X20" i="8"/>
  <c r="W23" i="8"/>
  <c r="W34" i="8"/>
  <c r="X34" i="8"/>
  <c r="W35" i="8"/>
  <c r="X35" i="8"/>
  <c r="W38" i="8"/>
  <c r="X38" i="8"/>
  <c r="W41" i="8"/>
  <c r="X41" i="8"/>
  <c r="W43" i="8"/>
  <c r="X43" i="8"/>
  <c r="W44" i="8"/>
  <c r="X44" i="8"/>
  <c r="W46" i="8"/>
  <c r="X46" i="8"/>
  <c r="W50" i="8"/>
  <c r="X50" i="8"/>
  <c r="W53" i="8"/>
  <c r="X53" i="8"/>
  <c r="W54" i="8"/>
  <c r="X54" i="8"/>
  <c r="W58" i="8"/>
  <c r="X58" i="8"/>
  <c r="W61" i="8"/>
  <c r="X61" i="8"/>
  <c r="W62" i="8"/>
  <c r="X62" i="8"/>
  <c r="W65" i="8"/>
  <c r="X65" i="8"/>
  <c r="W66" i="8"/>
  <c r="X66" i="8"/>
  <c r="W69" i="8"/>
  <c r="X69" i="8"/>
  <c r="W70" i="8"/>
  <c r="X70" i="8"/>
  <c r="W105" i="8"/>
  <c r="X105" i="8"/>
  <c r="W107" i="8"/>
  <c r="X107" i="8"/>
  <c r="W110" i="8"/>
  <c r="X110" i="8"/>
  <c r="V110" i="8"/>
  <c r="Z110" i="8" s="1"/>
  <c r="V109" i="8"/>
  <c r="Z109" i="8" s="1"/>
  <c r="V108" i="8"/>
  <c r="Z108" i="8" s="1"/>
  <c r="V107" i="8"/>
  <c r="Z107" i="8"/>
  <c r="V105" i="8"/>
  <c r="Z105" i="8"/>
  <c r="Q7" i="8"/>
  <c r="Q9" i="8"/>
  <c r="Q11" i="8"/>
  <c r="Q12" i="8"/>
  <c r="Q13" i="8"/>
  <c r="Q14" i="8"/>
  <c r="Q15" i="8"/>
  <c r="Q17" i="8"/>
  <c r="Q28" i="8"/>
  <c r="Q29" i="8"/>
  <c r="Q30" i="8"/>
  <c r="Q31" i="8"/>
  <c r="Q34" i="8"/>
  <c r="Q36" i="8"/>
  <c r="Q37" i="8"/>
  <c r="Q39" i="8"/>
  <c r="Q40" i="8"/>
  <c r="Q42" i="8"/>
  <c r="Q44" i="8"/>
  <c r="Q52" i="8"/>
  <c r="Q53" i="8"/>
  <c r="Q55" i="8"/>
  <c r="Q56" i="8"/>
  <c r="Q58" i="8"/>
  <c r="Q59" i="8"/>
  <c r="Q84" i="8"/>
  <c r="Q85" i="8"/>
  <c r="Q87" i="8"/>
  <c r="Q88" i="8"/>
  <c r="Q90" i="8"/>
  <c r="Q91" i="8"/>
  <c r="Q94" i="8"/>
  <c r="Q96" i="8"/>
  <c r="Q97" i="8"/>
  <c r="Q105" i="8"/>
  <c r="Q106" i="8"/>
  <c r="Q109" i="8"/>
  <c r="Q110" i="8"/>
  <c r="M109" i="6"/>
  <c r="L109" i="6"/>
  <c r="K109" i="6"/>
  <c r="J109" i="6"/>
  <c r="N108" i="6"/>
  <c r="U108" i="6"/>
  <c r="M108" i="6"/>
  <c r="L108" i="6"/>
  <c r="K108" i="6"/>
  <c r="N107" i="6"/>
  <c r="U107" i="6" s="1"/>
  <c r="M107" i="6"/>
  <c r="L107" i="6"/>
  <c r="K107" i="6"/>
  <c r="N106" i="6"/>
  <c r="U106" i="6" s="1"/>
  <c r="M106" i="6"/>
  <c r="L106" i="6"/>
  <c r="R106" i="6" s="1"/>
  <c r="V106" i="6" s="1"/>
  <c r="K106" i="6"/>
  <c r="N105" i="6"/>
  <c r="U105" i="6"/>
  <c r="M105" i="6"/>
  <c r="L105" i="6"/>
  <c r="K105" i="6"/>
  <c r="N104" i="6"/>
  <c r="U104" i="6" s="1"/>
  <c r="M104" i="6"/>
  <c r="L104" i="6"/>
  <c r="K104" i="6"/>
  <c r="N103" i="6"/>
  <c r="U103" i="6" s="1"/>
  <c r="M103" i="6"/>
  <c r="L103" i="6"/>
  <c r="R103" i="6" s="1"/>
  <c r="V103" i="6" s="1"/>
  <c r="K103" i="6"/>
  <c r="N102" i="6"/>
  <c r="U102" i="6"/>
  <c r="M102" i="6"/>
  <c r="L102" i="6"/>
  <c r="R102" i="6" s="1"/>
  <c r="V102" i="6" s="1"/>
  <c r="K102" i="6"/>
  <c r="N101" i="6"/>
  <c r="U101" i="6"/>
  <c r="M101" i="6"/>
  <c r="L101" i="6"/>
  <c r="K101" i="6"/>
  <c r="N100" i="6"/>
  <c r="U100" i="6"/>
  <c r="M100" i="6"/>
  <c r="L100" i="6"/>
  <c r="R100" i="6" s="1"/>
  <c r="V100" i="6" s="1"/>
  <c r="K100" i="6"/>
  <c r="N99" i="6"/>
  <c r="U99" i="6" s="1"/>
  <c r="M99" i="6"/>
  <c r="L99" i="6"/>
  <c r="K99" i="6"/>
  <c r="N98" i="6"/>
  <c r="U98" i="6"/>
  <c r="M98" i="6"/>
  <c r="L98" i="6"/>
  <c r="R98" i="6" s="1"/>
  <c r="V98" i="6" s="1"/>
  <c r="K98" i="6"/>
  <c r="N97" i="6"/>
  <c r="U97" i="6"/>
  <c r="M97" i="6"/>
  <c r="L97" i="6"/>
  <c r="K97" i="6"/>
  <c r="N96" i="6"/>
  <c r="U96" i="6"/>
  <c r="M96" i="6"/>
  <c r="L96" i="6"/>
  <c r="K96" i="6"/>
  <c r="N95" i="6"/>
  <c r="U95" i="6" s="1"/>
  <c r="M95" i="6"/>
  <c r="L95" i="6"/>
  <c r="R95" i="6" s="1"/>
  <c r="V95" i="6" s="1"/>
  <c r="K95" i="6"/>
  <c r="N94" i="6"/>
  <c r="U94" i="6" s="1"/>
  <c r="M94" i="6"/>
  <c r="L94" i="6"/>
  <c r="R94" i="6" s="1"/>
  <c r="V94" i="6" s="1"/>
  <c r="K94" i="6"/>
  <c r="N93" i="6"/>
  <c r="U93" i="6"/>
  <c r="M93" i="6"/>
  <c r="L93" i="6"/>
  <c r="R93" i="6" s="1"/>
  <c r="V93" i="6" s="1"/>
  <c r="K93" i="6"/>
  <c r="N92" i="6"/>
  <c r="U92" i="6"/>
  <c r="M92" i="6"/>
  <c r="L92" i="6"/>
  <c r="K92" i="6"/>
  <c r="N91" i="6"/>
  <c r="U91" i="6" s="1"/>
  <c r="M91" i="6"/>
  <c r="L91" i="6"/>
  <c r="K91" i="6"/>
  <c r="N90" i="6"/>
  <c r="U90" i="6" s="1"/>
  <c r="M90" i="6"/>
  <c r="L90" i="6"/>
  <c r="R90" i="6" s="1"/>
  <c r="V90" i="6" s="1"/>
  <c r="K90" i="6"/>
  <c r="N89" i="6"/>
  <c r="U89" i="6"/>
  <c r="M89" i="6"/>
  <c r="L89" i="6"/>
  <c r="K89" i="6"/>
  <c r="N88" i="6"/>
  <c r="U88" i="6"/>
  <c r="M88" i="6"/>
  <c r="L88" i="6"/>
  <c r="K88" i="6"/>
  <c r="N87" i="6"/>
  <c r="U87" i="6" s="1"/>
  <c r="M87" i="6"/>
  <c r="L87" i="6"/>
  <c r="K87" i="6"/>
  <c r="N86" i="6"/>
  <c r="U86" i="6"/>
  <c r="M86" i="6"/>
  <c r="L86" i="6"/>
  <c r="R86" i="6" s="1"/>
  <c r="V86" i="6" s="1"/>
  <c r="K86" i="6"/>
  <c r="N85" i="6"/>
  <c r="U85" i="6" s="1"/>
  <c r="M85" i="6"/>
  <c r="L85" i="6"/>
  <c r="K85" i="6"/>
  <c r="N84" i="6"/>
  <c r="U84" i="6"/>
  <c r="M84" i="6"/>
  <c r="L84" i="6"/>
  <c r="K84" i="6"/>
  <c r="N83" i="6"/>
  <c r="U83" i="6" s="1"/>
  <c r="M83" i="6"/>
  <c r="L83" i="6"/>
  <c r="K83" i="6"/>
  <c r="N82" i="6"/>
  <c r="U82" i="6" s="1"/>
  <c r="M82" i="6"/>
  <c r="L82" i="6"/>
  <c r="R82" i="6" s="1"/>
  <c r="V82" i="6" s="1"/>
  <c r="K82" i="6"/>
  <c r="N81" i="6"/>
  <c r="U81" i="6"/>
  <c r="M81" i="6"/>
  <c r="L81" i="6"/>
  <c r="K81" i="6"/>
  <c r="N80" i="6"/>
  <c r="U80" i="6" s="1"/>
  <c r="M80" i="6"/>
  <c r="L80" i="6"/>
  <c r="K80" i="6"/>
  <c r="N79" i="6"/>
  <c r="U79" i="6" s="1"/>
  <c r="M79" i="6"/>
  <c r="L79" i="6"/>
  <c r="K79" i="6"/>
  <c r="N78" i="6"/>
  <c r="U78" i="6" s="1"/>
  <c r="M78" i="6"/>
  <c r="L78" i="6"/>
  <c r="R78" i="6" s="1"/>
  <c r="V78" i="6" s="1"/>
  <c r="K78" i="6"/>
  <c r="N77" i="6"/>
  <c r="U77" i="6" s="1"/>
  <c r="M77" i="6"/>
  <c r="L77" i="6"/>
  <c r="K77" i="6"/>
  <c r="N76" i="6"/>
  <c r="U76" i="6" s="1"/>
  <c r="M76" i="6"/>
  <c r="L76" i="6"/>
  <c r="K76" i="6"/>
  <c r="N75" i="6"/>
  <c r="U75" i="6" s="1"/>
  <c r="M75" i="6"/>
  <c r="L75" i="6"/>
  <c r="K75" i="6"/>
  <c r="N74" i="6"/>
  <c r="U74" i="6" s="1"/>
  <c r="M74" i="6"/>
  <c r="L74" i="6"/>
  <c r="R74" i="6" s="1"/>
  <c r="V74" i="6" s="1"/>
  <c r="K74" i="6"/>
  <c r="N73" i="6"/>
  <c r="U73" i="6"/>
  <c r="M73" i="6"/>
  <c r="L73" i="6"/>
  <c r="K73" i="6"/>
  <c r="N72" i="6"/>
  <c r="U72" i="6" s="1"/>
  <c r="M72" i="6"/>
  <c r="L72" i="6"/>
  <c r="K72" i="6"/>
  <c r="N71" i="6"/>
  <c r="U71" i="6" s="1"/>
  <c r="M71" i="6"/>
  <c r="L71" i="6"/>
  <c r="K71" i="6"/>
  <c r="N70" i="6"/>
  <c r="U70" i="6"/>
  <c r="M70" i="6"/>
  <c r="L70" i="6"/>
  <c r="R70" i="6" s="1"/>
  <c r="V70" i="6" s="1"/>
  <c r="K70" i="6"/>
  <c r="N69" i="6"/>
  <c r="U69" i="6" s="1"/>
  <c r="M69" i="6"/>
  <c r="L69" i="6"/>
  <c r="K69" i="6"/>
  <c r="N68" i="6"/>
  <c r="U68" i="6"/>
  <c r="M68" i="6"/>
  <c r="L68" i="6"/>
  <c r="R68" i="6" s="1"/>
  <c r="V68" i="6" s="1"/>
  <c r="K68" i="6"/>
  <c r="N67" i="6"/>
  <c r="U67" i="6" s="1"/>
  <c r="M67" i="6"/>
  <c r="L67" i="6"/>
  <c r="K67" i="6"/>
  <c r="N66" i="6"/>
  <c r="U66" i="6"/>
  <c r="M66" i="6"/>
  <c r="L66" i="6"/>
  <c r="R66" i="6" s="1"/>
  <c r="V66" i="6" s="1"/>
  <c r="K66" i="6"/>
  <c r="N65" i="6"/>
  <c r="U65" i="6"/>
  <c r="M65" i="6"/>
  <c r="L65" i="6"/>
  <c r="K65" i="6"/>
  <c r="N64" i="6"/>
  <c r="U64" i="6" s="1"/>
  <c r="M64" i="6"/>
  <c r="L64" i="6"/>
  <c r="K64" i="6"/>
  <c r="N63" i="6"/>
  <c r="U63" i="6" s="1"/>
  <c r="M63" i="6"/>
  <c r="L63" i="6"/>
  <c r="K63" i="6"/>
  <c r="N62" i="6"/>
  <c r="U62" i="6" s="1"/>
  <c r="M62" i="6"/>
  <c r="L62" i="6"/>
  <c r="R62" i="6" s="1"/>
  <c r="V62" i="6" s="1"/>
  <c r="K62" i="6"/>
  <c r="N61" i="6"/>
  <c r="U61" i="6"/>
  <c r="M61" i="6"/>
  <c r="L61" i="6"/>
  <c r="K61" i="6"/>
  <c r="N60" i="6"/>
  <c r="U60" i="6"/>
  <c r="M60" i="6"/>
  <c r="L60" i="6"/>
  <c r="K60" i="6"/>
  <c r="N59" i="6"/>
  <c r="U59" i="6" s="1"/>
  <c r="M59" i="6"/>
  <c r="L59" i="6"/>
  <c r="K59" i="6"/>
  <c r="N58" i="6"/>
  <c r="U58" i="6" s="1"/>
  <c r="M58" i="6"/>
  <c r="L58" i="6"/>
  <c r="R58" i="6" s="1"/>
  <c r="V58" i="6" s="1"/>
  <c r="K58" i="6"/>
  <c r="N57" i="6"/>
  <c r="U57" i="6" s="1"/>
  <c r="M57" i="6"/>
  <c r="L57" i="6"/>
  <c r="K57" i="6"/>
  <c r="N56" i="6"/>
  <c r="U56" i="6"/>
  <c r="M56" i="6"/>
  <c r="L56" i="6"/>
  <c r="R56" i="6" s="1"/>
  <c r="V56" i="6" s="1"/>
  <c r="K56" i="6"/>
  <c r="N55" i="6"/>
  <c r="U55" i="6" s="1"/>
  <c r="M55" i="6"/>
  <c r="L55" i="6"/>
  <c r="K55" i="6"/>
  <c r="N54" i="6"/>
  <c r="U54" i="6"/>
  <c r="M54" i="6"/>
  <c r="L54" i="6"/>
  <c r="R54" i="6" s="1"/>
  <c r="V54" i="6" s="1"/>
  <c r="K54" i="6"/>
  <c r="N53" i="6"/>
  <c r="U53" i="6" s="1"/>
  <c r="M53" i="6"/>
  <c r="L53" i="6"/>
  <c r="K53" i="6"/>
  <c r="N52" i="6"/>
  <c r="U52" i="6"/>
  <c r="M52" i="6"/>
  <c r="L52" i="6"/>
  <c r="K52" i="6"/>
  <c r="N51" i="6"/>
  <c r="U51" i="6" s="1"/>
  <c r="M51" i="6"/>
  <c r="L51" i="6"/>
  <c r="K51" i="6"/>
  <c r="N50" i="6"/>
  <c r="U50" i="6" s="1"/>
  <c r="M50" i="6"/>
  <c r="L50" i="6"/>
  <c r="R50" i="6" s="1"/>
  <c r="V50" i="6" s="1"/>
  <c r="K50" i="6"/>
  <c r="N49" i="6"/>
  <c r="U49" i="6" s="1"/>
  <c r="M49" i="6"/>
  <c r="L49" i="6"/>
  <c r="R49" i="6" s="1"/>
  <c r="V49" i="6" s="1"/>
  <c r="K49" i="6"/>
  <c r="N48" i="6"/>
  <c r="U48" i="6" s="1"/>
  <c r="M48" i="6"/>
  <c r="L48" i="6"/>
  <c r="K48" i="6"/>
  <c r="N47" i="6"/>
  <c r="U47" i="6" s="1"/>
  <c r="M47" i="6"/>
  <c r="L47" i="6"/>
  <c r="K47" i="6"/>
  <c r="N46" i="6"/>
  <c r="U46" i="6" s="1"/>
  <c r="M46" i="6"/>
  <c r="L46" i="6"/>
  <c r="R46" i="6" s="1"/>
  <c r="V46" i="6" s="1"/>
  <c r="K46" i="6"/>
  <c r="N45" i="6"/>
  <c r="U45" i="6" s="1"/>
  <c r="M45" i="6"/>
  <c r="L45" i="6"/>
  <c r="K45" i="6"/>
  <c r="N44" i="6"/>
  <c r="U44" i="6" s="1"/>
  <c r="M44" i="6"/>
  <c r="L44" i="6"/>
  <c r="K44" i="6"/>
  <c r="N43" i="6"/>
  <c r="U43" i="6" s="1"/>
  <c r="M43" i="6"/>
  <c r="L43" i="6"/>
  <c r="K43" i="6"/>
  <c r="N42" i="6"/>
  <c r="U42" i="6" s="1"/>
  <c r="M42" i="6"/>
  <c r="L42" i="6"/>
  <c r="R42" i="6" s="1"/>
  <c r="V42" i="6" s="1"/>
  <c r="K42" i="6"/>
  <c r="N41" i="6"/>
  <c r="U41" i="6" s="1"/>
  <c r="M41" i="6"/>
  <c r="L41" i="6"/>
  <c r="K41" i="6"/>
  <c r="N40" i="6"/>
  <c r="U40" i="6" s="1"/>
  <c r="M40" i="6"/>
  <c r="L40" i="6"/>
  <c r="K40" i="6"/>
  <c r="N39" i="6"/>
  <c r="U39" i="6" s="1"/>
  <c r="M39" i="6"/>
  <c r="L39" i="6"/>
  <c r="K39" i="6"/>
  <c r="N38" i="6"/>
  <c r="U38" i="6"/>
  <c r="M38" i="6"/>
  <c r="L38" i="6"/>
  <c r="R38" i="6" s="1"/>
  <c r="V38" i="6" s="1"/>
  <c r="K38" i="6"/>
  <c r="N37" i="6"/>
  <c r="U37" i="6" s="1"/>
  <c r="M37" i="6"/>
  <c r="L37" i="6"/>
  <c r="K37" i="6"/>
  <c r="N36" i="6"/>
  <c r="U36" i="6"/>
  <c r="M36" i="6"/>
  <c r="L36" i="6"/>
  <c r="R36" i="6" s="1"/>
  <c r="V36" i="6" s="1"/>
  <c r="K36" i="6"/>
  <c r="N35" i="6"/>
  <c r="U35" i="6" s="1"/>
  <c r="M35" i="6"/>
  <c r="L35" i="6"/>
  <c r="K35" i="6"/>
  <c r="N34" i="6"/>
  <c r="U34" i="6"/>
  <c r="M34" i="6"/>
  <c r="L34" i="6"/>
  <c r="R34" i="6" s="1"/>
  <c r="V34" i="6" s="1"/>
  <c r="K34" i="6"/>
  <c r="N33" i="6"/>
  <c r="U33" i="6"/>
  <c r="M33" i="6"/>
  <c r="L33" i="6"/>
  <c r="K33" i="6"/>
  <c r="N32" i="6"/>
  <c r="U32" i="6" s="1"/>
  <c r="M32" i="6"/>
  <c r="L32" i="6"/>
  <c r="K32" i="6"/>
  <c r="N31" i="6"/>
  <c r="U31" i="6" s="1"/>
  <c r="M31" i="6"/>
  <c r="L31" i="6"/>
  <c r="K31" i="6"/>
  <c r="N30" i="6"/>
  <c r="U30" i="6" s="1"/>
  <c r="M30" i="6"/>
  <c r="L30" i="6"/>
  <c r="R30" i="6" s="1"/>
  <c r="V30" i="6" s="1"/>
  <c r="K30" i="6"/>
  <c r="N29" i="6"/>
  <c r="U29" i="6"/>
  <c r="M29" i="6"/>
  <c r="L29" i="6"/>
  <c r="K29" i="6"/>
  <c r="N28" i="6"/>
  <c r="U28" i="6"/>
  <c r="M28" i="6"/>
  <c r="L28" i="6"/>
  <c r="K28" i="6"/>
  <c r="N27" i="6"/>
  <c r="U27" i="6" s="1"/>
  <c r="M27" i="6"/>
  <c r="L27" i="6"/>
  <c r="K27" i="6"/>
  <c r="N26" i="6"/>
  <c r="U26" i="6" s="1"/>
  <c r="M26" i="6"/>
  <c r="L26" i="6"/>
  <c r="R26" i="6" s="1"/>
  <c r="V26" i="6" s="1"/>
  <c r="K26" i="6"/>
  <c r="N25" i="6"/>
  <c r="U25" i="6" s="1"/>
  <c r="M25" i="6"/>
  <c r="L25" i="6"/>
  <c r="K25" i="6"/>
  <c r="N24" i="6"/>
  <c r="U24" i="6"/>
  <c r="M24" i="6"/>
  <c r="L24" i="6"/>
  <c r="R24" i="6" s="1"/>
  <c r="V24" i="6" s="1"/>
  <c r="K24" i="6"/>
  <c r="N23" i="6"/>
  <c r="U23" i="6" s="1"/>
  <c r="M23" i="6"/>
  <c r="L23" i="6"/>
  <c r="K23" i="6"/>
  <c r="N22" i="6"/>
  <c r="U22" i="6"/>
  <c r="M22" i="6"/>
  <c r="L22" i="6"/>
  <c r="R22" i="6" s="1"/>
  <c r="V22" i="6" s="1"/>
  <c r="K22" i="6"/>
  <c r="N21" i="6"/>
  <c r="U21" i="6" s="1"/>
  <c r="M21" i="6"/>
  <c r="L21" i="6"/>
  <c r="K21" i="6"/>
  <c r="N20" i="6"/>
  <c r="U20" i="6"/>
  <c r="M20" i="6"/>
  <c r="K20" i="6"/>
  <c r="N19" i="6"/>
  <c r="U19" i="6"/>
  <c r="M19" i="6"/>
  <c r="L19" i="6"/>
  <c r="R19" i="6"/>
  <c r="V19" i="6"/>
  <c r="K19" i="6"/>
  <c r="N18" i="6"/>
  <c r="U18" i="6" s="1"/>
  <c r="M18" i="6"/>
  <c r="L18" i="6"/>
  <c r="R18" i="6" s="1"/>
  <c r="V18" i="6" s="1"/>
  <c r="K18" i="6"/>
  <c r="N17" i="6"/>
  <c r="U17" i="6"/>
  <c r="M17" i="6"/>
  <c r="L17" i="6"/>
  <c r="R17" i="6" s="1"/>
  <c r="V17" i="6" s="1"/>
  <c r="K17" i="6"/>
  <c r="N16" i="6"/>
  <c r="U16" i="6" s="1"/>
  <c r="M16" i="6"/>
  <c r="L16" i="6"/>
  <c r="R16" i="6" s="1"/>
  <c r="V16" i="6" s="1"/>
  <c r="K16" i="6"/>
  <c r="N15" i="6"/>
  <c r="U15" i="6"/>
  <c r="M15" i="6"/>
  <c r="L15" i="6"/>
  <c r="R15" i="6" s="1"/>
  <c r="V15" i="6" s="1"/>
  <c r="K15" i="6"/>
  <c r="N14" i="6"/>
  <c r="U14" i="6" s="1"/>
  <c r="M14" i="6"/>
  <c r="L14" i="6"/>
  <c r="R14" i="6" s="1"/>
  <c r="V14" i="6" s="1"/>
  <c r="K14" i="6"/>
  <c r="N13" i="6"/>
  <c r="U13" i="6"/>
  <c r="M13" i="6"/>
  <c r="L13" i="6"/>
  <c r="R13" i="6" s="1"/>
  <c r="V13" i="6" s="1"/>
  <c r="K13" i="6"/>
  <c r="N12" i="6"/>
  <c r="U12" i="6" s="1"/>
  <c r="M12" i="6"/>
  <c r="L12" i="6"/>
  <c r="R12" i="6" s="1"/>
  <c r="V12" i="6" s="1"/>
  <c r="K12" i="6"/>
  <c r="N11" i="6"/>
  <c r="U11" i="6"/>
  <c r="M11" i="6"/>
  <c r="L11" i="6"/>
  <c r="R11" i="6" s="1"/>
  <c r="V11" i="6" s="1"/>
  <c r="K11" i="6"/>
  <c r="N10" i="6"/>
  <c r="U10" i="6" s="1"/>
  <c r="M10" i="6"/>
  <c r="L10" i="6"/>
  <c r="R10" i="6" s="1"/>
  <c r="V10" i="6" s="1"/>
  <c r="K10" i="6"/>
  <c r="V14" i="7"/>
  <c r="W14" i="7"/>
  <c r="V16" i="7"/>
  <c r="W16" i="7"/>
  <c r="V17" i="7"/>
  <c r="W17" i="7"/>
  <c r="V18" i="7"/>
  <c r="W18" i="7"/>
  <c r="V19" i="7"/>
  <c r="W19" i="7"/>
  <c r="V20" i="7"/>
  <c r="W20" i="7"/>
  <c r="V22" i="7"/>
  <c r="W22" i="7"/>
  <c r="V23" i="7"/>
  <c r="W23" i="7"/>
  <c r="V25" i="7"/>
  <c r="W25" i="7"/>
  <c r="V27" i="7"/>
  <c r="W27" i="7"/>
  <c r="V28" i="7"/>
  <c r="W28" i="7"/>
  <c r="V30" i="7"/>
  <c r="W30" i="7"/>
  <c r="V31" i="7"/>
  <c r="W31" i="7"/>
  <c r="W32" i="7"/>
  <c r="V33" i="7"/>
  <c r="W33" i="7"/>
  <c r="V34" i="7"/>
  <c r="W34" i="7"/>
  <c r="V35" i="7"/>
  <c r="W35" i="7"/>
  <c r="V36" i="7"/>
  <c r="W36" i="7"/>
  <c r="V37" i="7"/>
  <c r="W37" i="7"/>
  <c r="V38" i="7"/>
  <c r="W38" i="7"/>
  <c r="V39" i="7"/>
  <c r="W39" i="7"/>
  <c r="V40" i="7"/>
  <c r="W40" i="7"/>
  <c r="V42" i="7"/>
  <c r="W42" i="7"/>
  <c r="V44" i="7"/>
  <c r="W44" i="7"/>
  <c r="V45" i="7"/>
  <c r="W45" i="7"/>
  <c r="V46" i="7"/>
  <c r="W46" i="7"/>
  <c r="V47" i="7"/>
  <c r="W47" i="7"/>
  <c r="V48" i="7"/>
  <c r="W48" i="7"/>
  <c r="V50" i="7"/>
  <c r="W50" i="7"/>
  <c r="V52" i="7"/>
  <c r="W52" i="7"/>
  <c r="V53" i="7"/>
  <c r="W53" i="7"/>
  <c r="V54" i="7"/>
  <c r="W54" i="7"/>
  <c r="V55" i="7"/>
  <c r="W55" i="7"/>
  <c r="V56" i="7"/>
  <c r="W56" i="7"/>
  <c r="V58" i="7"/>
  <c r="W58" i="7"/>
  <c r="V60" i="7"/>
  <c r="W60" i="7"/>
  <c r="V61" i="7"/>
  <c r="W61" i="7"/>
  <c r="V62" i="7"/>
  <c r="W62" i="7"/>
  <c r="V63" i="7"/>
  <c r="W63" i="7"/>
  <c r="V64" i="7"/>
  <c r="W64" i="7"/>
  <c r="V66" i="7"/>
  <c r="W66" i="7"/>
  <c r="V68" i="7"/>
  <c r="W68" i="7"/>
  <c r="V69" i="7"/>
  <c r="W69" i="7"/>
  <c r="V70" i="7"/>
  <c r="W70" i="7"/>
  <c r="V71" i="7"/>
  <c r="W71" i="7"/>
  <c r="V72" i="7"/>
  <c r="W72" i="7"/>
  <c r="V74" i="7"/>
  <c r="W74" i="7"/>
  <c r="V76" i="7"/>
  <c r="W76" i="7"/>
  <c r="V77" i="7"/>
  <c r="W77" i="7"/>
  <c r="V78" i="7"/>
  <c r="W78" i="7"/>
  <c r="W79" i="7"/>
  <c r="V80" i="7"/>
  <c r="W80" i="7"/>
  <c r="V83" i="7"/>
  <c r="W83" i="7"/>
  <c r="V84" i="7"/>
  <c r="W84" i="7"/>
  <c r="V85" i="7"/>
  <c r="W85" i="7"/>
  <c r="V87" i="7"/>
  <c r="W87" i="7"/>
  <c r="V7" i="7"/>
  <c r="W7" i="7"/>
  <c r="V8" i="7"/>
  <c r="W8" i="7"/>
  <c r="Q11" i="6"/>
  <c r="T11" i="6" s="1"/>
  <c r="Q12" i="6"/>
  <c r="T12" i="6" s="1"/>
  <c r="Q13" i="6"/>
  <c r="T13" i="6" s="1"/>
  <c r="Q14" i="6"/>
  <c r="T14" i="6" s="1"/>
  <c r="Q15" i="6"/>
  <c r="T15" i="6" s="1"/>
  <c r="Q16" i="6"/>
  <c r="T16" i="6" s="1"/>
  <c r="Q17" i="6"/>
  <c r="T17" i="6" s="1"/>
  <c r="Q18" i="6"/>
  <c r="T18" i="6" s="1"/>
  <c r="Q19" i="6"/>
  <c r="T19" i="6"/>
  <c r="Q20" i="6"/>
  <c r="T20" i="6" s="1"/>
  <c r="Q21" i="6"/>
  <c r="T21" i="6"/>
  <c r="Q22" i="6"/>
  <c r="T22" i="6" s="1"/>
  <c r="Q23" i="6"/>
  <c r="T23" i="6" s="1"/>
  <c r="Q24" i="6"/>
  <c r="T24" i="6" s="1"/>
  <c r="Q25" i="6"/>
  <c r="T25" i="6" s="1"/>
  <c r="Q26" i="6"/>
  <c r="T26" i="6" s="1"/>
  <c r="Q27" i="6"/>
  <c r="T27" i="6" s="1"/>
  <c r="Q28" i="6"/>
  <c r="T28" i="6" s="1"/>
  <c r="Q29" i="6"/>
  <c r="T29" i="6" s="1"/>
  <c r="Q30" i="6"/>
  <c r="T30" i="6" s="1"/>
  <c r="Q31" i="6"/>
  <c r="T31" i="6" s="1"/>
  <c r="Q32" i="6"/>
  <c r="T32" i="6" s="1"/>
  <c r="Q33" i="6"/>
  <c r="T33" i="6"/>
  <c r="Q34" i="6"/>
  <c r="T34" i="6" s="1"/>
  <c r="Q35" i="6"/>
  <c r="T35" i="6"/>
  <c r="Q36" i="6"/>
  <c r="T36" i="6" s="1"/>
  <c r="Q37" i="6"/>
  <c r="T37" i="6"/>
  <c r="Q38" i="6"/>
  <c r="T38" i="6" s="1"/>
  <c r="Q39" i="6"/>
  <c r="T39" i="6" s="1"/>
  <c r="Q40" i="6"/>
  <c r="T40" i="6" s="1"/>
  <c r="Q41" i="6"/>
  <c r="T41" i="6" s="1"/>
  <c r="Q42" i="6"/>
  <c r="T42" i="6" s="1"/>
  <c r="Q43" i="6"/>
  <c r="T43" i="6"/>
  <c r="Q44" i="6"/>
  <c r="T44" i="6" s="1"/>
  <c r="Q45" i="6"/>
  <c r="T45" i="6" s="1"/>
  <c r="Q46" i="6"/>
  <c r="T46" i="6" s="1"/>
  <c r="Q47" i="6"/>
  <c r="T47" i="6" s="1"/>
  <c r="Q48" i="6"/>
  <c r="T48" i="6" s="1"/>
  <c r="Q49" i="6"/>
  <c r="T49" i="6" s="1"/>
  <c r="Q50" i="6"/>
  <c r="T50" i="6" s="1"/>
  <c r="Q51" i="6"/>
  <c r="T51" i="6"/>
  <c r="Q52" i="6"/>
  <c r="T52" i="6" s="1"/>
  <c r="Q53" i="6"/>
  <c r="T53" i="6"/>
  <c r="Q54" i="6"/>
  <c r="T54" i="6" s="1"/>
  <c r="Q55" i="6"/>
  <c r="T55" i="6"/>
  <c r="Q56" i="6"/>
  <c r="T56" i="6" s="1"/>
  <c r="Q57" i="6"/>
  <c r="T57" i="6" s="1"/>
  <c r="Q58" i="6"/>
  <c r="T58" i="6" s="1"/>
  <c r="Q59" i="6"/>
  <c r="T59" i="6" s="1"/>
  <c r="Q60" i="6"/>
  <c r="T60" i="6" s="1"/>
  <c r="Q61" i="6"/>
  <c r="T61" i="6" s="1"/>
  <c r="Q62" i="6"/>
  <c r="T62" i="6" s="1"/>
  <c r="Q63" i="6"/>
  <c r="T63" i="6" s="1"/>
  <c r="Q64" i="6"/>
  <c r="T64" i="6" s="1"/>
  <c r="Q65" i="6"/>
  <c r="T65" i="6" s="1"/>
  <c r="Q66" i="6"/>
  <c r="T66" i="6" s="1"/>
  <c r="Q67" i="6"/>
  <c r="T67" i="6"/>
  <c r="Q68" i="6"/>
  <c r="T68" i="6" s="1"/>
  <c r="Q69" i="6"/>
  <c r="T69" i="6"/>
  <c r="Q70" i="6"/>
  <c r="T70" i="6" s="1"/>
  <c r="Q71" i="6"/>
  <c r="T71" i="6" s="1"/>
  <c r="Q72" i="6"/>
  <c r="T72" i="6" s="1"/>
  <c r="Q73" i="6"/>
  <c r="T73" i="6" s="1"/>
  <c r="Q74" i="6"/>
  <c r="T74" i="6" s="1"/>
  <c r="Q75" i="6"/>
  <c r="S75" i="6" s="1"/>
  <c r="T75" i="6"/>
  <c r="Q76" i="6"/>
  <c r="T76" i="6" s="1"/>
  <c r="Q77" i="6"/>
  <c r="T77" i="6" s="1"/>
  <c r="Q78" i="6"/>
  <c r="T78" i="6" s="1"/>
  <c r="Q79" i="6"/>
  <c r="T79" i="6" s="1"/>
  <c r="Q80" i="6"/>
  <c r="T80" i="6" s="1"/>
  <c r="Q81" i="6"/>
  <c r="T81" i="6"/>
  <c r="Q82" i="6"/>
  <c r="T82" i="6" s="1"/>
  <c r="Q83" i="6"/>
  <c r="T83" i="6"/>
  <c r="Q84" i="6"/>
  <c r="T84" i="6" s="1"/>
  <c r="Q85" i="6"/>
  <c r="T85" i="6"/>
  <c r="Q86" i="6"/>
  <c r="T86" i="6" s="1"/>
  <c r="Q87" i="6"/>
  <c r="S87" i="6" s="1"/>
  <c r="T87" i="6"/>
  <c r="Q88" i="6"/>
  <c r="T88" i="6" s="1"/>
  <c r="Q89" i="6"/>
  <c r="T89" i="6" s="1"/>
  <c r="Q90" i="6"/>
  <c r="T90" i="6" s="1"/>
  <c r="Q91" i="6"/>
  <c r="T91" i="6" s="1"/>
  <c r="Q92" i="6"/>
  <c r="T92" i="6" s="1"/>
  <c r="Q93" i="6"/>
  <c r="T93" i="6" s="1"/>
  <c r="Q94" i="6"/>
  <c r="T94" i="6" s="1"/>
  <c r="Q95" i="6"/>
  <c r="T95" i="6" s="1"/>
  <c r="Q96" i="6"/>
  <c r="T96" i="6" s="1"/>
  <c r="Q97" i="6"/>
  <c r="T97" i="6" s="1"/>
  <c r="Q98" i="6"/>
  <c r="T98" i="6" s="1"/>
  <c r="Q99" i="6"/>
  <c r="T99" i="6"/>
  <c r="Q100" i="6"/>
  <c r="T100" i="6" s="1"/>
  <c r="Q101" i="6"/>
  <c r="T101" i="6"/>
  <c r="Q102" i="6"/>
  <c r="T102" i="6" s="1"/>
  <c r="Q103" i="6"/>
  <c r="S103" i="6" s="1"/>
  <c r="Q104" i="6"/>
  <c r="T104" i="6" s="1"/>
  <c r="Q105" i="6"/>
  <c r="T105" i="6" s="1"/>
  <c r="Q106" i="6"/>
  <c r="T106" i="6" s="1"/>
  <c r="Q107" i="6"/>
  <c r="T107" i="6" s="1"/>
  <c r="Q108" i="6"/>
  <c r="T108" i="6" s="1"/>
  <c r="Q109" i="6"/>
  <c r="T109" i="6" s="1"/>
  <c r="Q10" i="6"/>
  <c r="T10" i="6" s="1"/>
  <c r="Y85" i="7"/>
  <c r="Y84" i="7"/>
  <c r="Y83" i="7"/>
  <c r="Y82" i="7"/>
  <c r="Y81" i="7"/>
  <c r="Y80" i="7"/>
  <c r="Y78" i="7"/>
  <c r="Y77" i="7"/>
  <c r="Y76" i="7"/>
  <c r="Y75" i="7"/>
  <c r="Y74" i="7"/>
  <c r="Y72" i="7"/>
  <c r="Y70" i="7"/>
  <c r="Y69" i="7"/>
  <c r="Y68" i="7"/>
  <c r="Y67" i="7"/>
  <c r="Y66" i="7"/>
  <c r="Y65" i="7"/>
  <c r="Y64" i="7"/>
  <c r="Y62" i="7"/>
  <c r="Y61" i="7"/>
  <c r="Y60" i="7"/>
  <c r="Y59" i="7"/>
  <c r="Y58" i="7"/>
  <c r="Y57" i="7"/>
  <c r="Y56" i="7"/>
  <c r="Y54" i="7"/>
  <c r="Y53" i="7"/>
  <c r="Y52" i="7"/>
  <c r="Y51" i="7"/>
  <c r="Y50" i="7"/>
  <c r="Y49" i="7"/>
  <c r="Y48" i="7"/>
  <c r="Y46" i="7"/>
  <c r="Y45" i="7"/>
  <c r="Y44" i="7"/>
  <c r="Y43" i="7"/>
  <c r="Y42" i="7"/>
  <c r="Y41" i="7"/>
  <c r="Y40" i="7"/>
  <c r="Y38" i="7"/>
  <c r="Y37" i="7"/>
  <c r="Y36" i="7"/>
  <c r="Y34" i="7"/>
  <c r="Y33" i="7"/>
  <c r="Y32" i="7"/>
  <c r="Y30" i="7"/>
  <c r="Y29" i="7"/>
  <c r="Y28" i="7"/>
  <c r="Y26" i="7"/>
  <c r="Y25" i="7"/>
  <c r="Y24" i="7"/>
  <c r="Y22" i="7"/>
  <c r="Y21" i="7"/>
  <c r="Y20" i="7"/>
  <c r="Y18" i="7"/>
  <c r="Y17" i="7"/>
  <c r="Y16" i="7"/>
  <c r="Y15" i="7"/>
  <c r="Y14" i="7"/>
  <c r="Y13" i="7"/>
  <c r="Y11" i="7"/>
  <c r="Y10" i="7"/>
  <c r="Y9" i="7"/>
  <c r="Y8" i="7"/>
  <c r="Y7" i="7"/>
  <c r="R109" i="6"/>
  <c r="V109" i="6" s="1"/>
  <c r="R108" i="6"/>
  <c r="V108" i="6"/>
  <c r="R107" i="6"/>
  <c r="V107" i="6" s="1"/>
  <c r="R105" i="6"/>
  <c r="V105" i="6" s="1"/>
  <c r="R104" i="6"/>
  <c r="V104" i="6" s="1"/>
  <c r="R101" i="6"/>
  <c r="V101" i="6" s="1"/>
  <c r="R99" i="6"/>
  <c r="V99" i="6" s="1"/>
  <c r="R97" i="6"/>
  <c r="V97" i="6" s="1"/>
  <c r="R96" i="6"/>
  <c r="V96" i="6" s="1"/>
  <c r="R92" i="6"/>
  <c r="V92" i="6" s="1"/>
  <c r="R91" i="6"/>
  <c r="V91" i="6" s="1"/>
  <c r="R89" i="6"/>
  <c r="V89" i="6" s="1"/>
  <c r="R88" i="6"/>
  <c r="V88" i="6"/>
  <c r="R87" i="6"/>
  <c r="V87" i="6" s="1"/>
  <c r="R85" i="6"/>
  <c r="V85" i="6" s="1"/>
  <c r="R84" i="6"/>
  <c r="V84" i="6" s="1"/>
  <c r="R83" i="6"/>
  <c r="V83" i="6" s="1"/>
  <c r="R81" i="6"/>
  <c r="V81" i="6" s="1"/>
  <c r="R80" i="6"/>
  <c r="V80" i="6"/>
  <c r="R79" i="6"/>
  <c r="V79" i="6" s="1"/>
  <c r="R77" i="6"/>
  <c r="V77" i="6" s="1"/>
  <c r="R76" i="6"/>
  <c r="V76" i="6" s="1"/>
  <c r="R75" i="6"/>
  <c r="V75" i="6" s="1"/>
  <c r="R73" i="6"/>
  <c r="V73" i="6" s="1"/>
  <c r="R72" i="6"/>
  <c r="V72" i="6"/>
  <c r="R71" i="6"/>
  <c r="V71" i="6" s="1"/>
  <c r="R69" i="6"/>
  <c r="V69" i="6" s="1"/>
  <c r="R67" i="6"/>
  <c r="V67" i="6" s="1"/>
  <c r="R65" i="6"/>
  <c r="V65" i="6" s="1"/>
  <c r="R64" i="6"/>
  <c r="V64" i="6"/>
  <c r="R63" i="6"/>
  <c r="V63" i="6" s="1"/>
  <c r="R61" i="6"/>
  <c r="V61" i="6" s="1"/>
  <c r="R60" i="6"/>
  <c r="V60" i="6" s="1"/>
  <c r="R59" i="6"/>
  <c r="V59" i="6" s="1"/>
  <c r="R57" i="6"/>
  <c r="V57" i="6" s="1"/>
  <c r="R55" i="6"/>
  <c r="V55" i="6" s="1"/>
  <c r="R53" i="6"/>
  <c r="V53" i="6" s="1"/>
  <c r="R52" i="6"/>
  <c r="V52" i="6" s="1"/>
  <c r="R51" i="6"/>
  <c r="V51" i="6" s="1"/>
  <c r="R48" i="6"/>
  <c r="V48" i="6"/>
  <c r="R47" i="6"/>
  <c r="V47" i="6" s="1"/>
  <c r="R45" i="6"/>
  <c r="V45" i="6" s="1"/>
  <c r="R44" i="6"/>
  <c r="V44" i="6" s="1"/>
  <c r="R43" i="6"/>
  <c r="V43" i="6" s="1"/>
  <c r="R41" i="6"/>
  <c r="V41" i="6" s="1"/>
  <c r="R40" i="6"/>
  <c r="V40" i="6"/>
  <c r="R39" i="6"/>
  <c r="V39" i="6" s="1"/>
  <c r="R37" i="6"/>
  <c r="V37" i="6" s="1"/>
  <c r="R35" i="6"/>
  <c r="V35" i="6" s="1"/>
  <c r="R33" i="6"/>
  <c r="V33" i="6" s="1"/>
  <c r="R32" i="6"/>
  <c r="V32" i="6"/>
  <c r="R31" i="6"/>
  <c r="V31" i="6" s="1"/>
  <c r="R29" i="6"/>
  <c r="V29" i="6" s="1"/>
  <c r="R28" i="6"/>
  <c r="V28" i="6" s="1"/>
  <c r="R27" i="6"/>
  <c r="V27" i="6" s="1"/>
  <c r="R25" i="6"/>
  <c r="V25" i="6" s="1"/>
  <c r="R23" i="6"/>
  <c r="V23" i="6" s="1"/>
  <c r="R21" i="6"/>
  <c r="V21" i="6" s="1"/>
  <c r="R20" i="6"/>
  <c r="V20" i="6" s="1"/>
  <c r="S10" i="6"/>
  <c r="S108" i="6"/>
  <c r="S106" i="6"/>
  <c r="S104" i="6"/>
  <c r="S102" i="6"/>
  <c r="S100" i="6"/>
  <c r="S98" i="6"/>
  <c r="S96" i="6"/>
  <c r="S90" i="6"/>
  <c r="S88" i="6"/>
  <c r="S86" i="6"/>
  <c r="S84" i="6"/>
  <c r="S82" i="6"/>
  <c r="S80" i="6"/>
  <c r="S78" i="6"/>
  <c r="S74" i="6"/>
  <c r="S72" i="6"/>
  <c r="S68" i="6"/>
  <c r="S66" i="6"/>
  <c r="S62" i="6"/>
  <c r="S60" i="6"/>
  <c r="S58" i="6"/>
  <c r="S56" i="6"/>
  <c r="S54" i="6"/>
  <c r="S52" i="6"/>
  <c r="S50" i="6"/>
  <c r="S48" i="6"/>
  <c r="S46" i="6"/>
  <c r="S42" i="6"/>
  <c r="S40" i="6"/>
  <c r="S36" i="6"/>
  <c r="S34" i="6"/>
  <c r="S32" i="6"/>
  <c r="S30" i="6"/>
  <c r="S28" i="6"/>
  <c r="S26" i="6"/>
  <c r="S24" i="6"/>
  <c r="S22" i="6"/>
  <c r="S20" i="6"/>
  <c r="S18" i="6"/>
  <c r="S16" i="6"/>
  <c r="S12" i="6"/>
  <c r="S11" i="6"/>
  <c r="S15" i="6"/>
  <c r="S17" i="6"/>
  <c r="S19" i="6"/>
  <c r="S21" i="6"/>
  <c r="S23" i="6"/>
  <c r="S25" i="6"/>
  <c r="S29" i="6"/>
  <c r="S31" i="6"/>
  <c r="S33" i="6"/>
  <c r="S35" i="6"/>
  <c r="S37" i="6"/>
  <c r="S41" i="6"/>
  <c r="S43" i="6"/>
  <c r="S47" i="6"/>
  <c r="S49" i="6"/>
  <c r="S51" i="6"/>
  <c r="S53" i="6"/>
  <c r="S55" i="6"/>
  <c r="S61" i="6"/>
  <c r="S63" i="6"/>
  <c r="S65" i="6"/>
  <c r="S67" i="6"/>
  <c r="S69" i="6"/>
  <c r="S71" i="6"/>
  <c r="S73" i="6"/>
  <c r="S79" i="6"/>
  <c r="S81" i="6"/>
  <c r="S83" i="6"/>
  <c r="S85" i="6"/>
  <c r="S89" i="6"/>
  <c r="S91" i="6"/>
  <c r="S95" i="6"/>
  <c r="S97" i="6"/>
  <c r="S99" i="6"/>
  <c r="S101" i="6"/>
  <c r="S109" i="6"/>
  <c r="N109" i="6"/>
  <c r="U109" i="6"/>
  <c r="W77" i="8" l="1"/>
  <c r="X77" i="8"/>
  <c r="W96" i="8"/>
  <c r="X96" i="8"/>
  <c r="W19" i="8"/>
  <c r="X19" i="8"/>
  <c r="W108" i="8"/>
  <c r="X108" i="8"/>
  <c r="U24" i="8"/>
  <c r="V24" i="8"/>
  <c r="Z24" i="8" s="1"/>
  <c r="U45" i="8"/>
  <c r="V45" i="8"/>
  <c r="Z45" i="8" s="1"/>
  <c r="W68" i="8"/>
  <c r="X68" i="8"/>
  <c r="W98" i="8"/>
  <c r="X98" i="8"/>
  <c r="Q7" i="7"/>
  <c r="X7" i="7" s="1"/>
  <c r="P7" i="7"/>
  <c r="V21" i="7"/>
  <c r="W21" i="7"/>
  <c r="Q51" i="8"/>
  <c r="W49" i="8"/>
  <c r="X101" i="8"/>
  <c r="V96" i="8"/>
  <c r="Z96" i="8" s="1"/>
  <c r="W64" i="8"/>
  <c r="X64" i="8"/>
  <c r="W75" i="8"/>
  <c r="X75" i="8"/>
  <c r="W79" i="8"/>
  <c r="X79" i="8"/>
  <c r="U87" i="8"/>
  <c r="V87" i="8"/>
  <c r="Z87" i="8" s="1"/>
  <c r="W90" i="8"/>
  <c r="X90" i="8"/>
  <c r="W92" i="8"/>
  <c r="X92" i="8"/>
  <c r="U93" i="8"/>
  <c r="V93" i="8"/>
  <c r="Z93" i="8" s="1"/>
  <c r="V81" i="7"/>
  <c r="W81" i="7"/>
  <c r="S38" i="6"/>
  <c r="S70" i="6"/>
  <c r="S93" i="6"/>
  <c r="S77" i="6"/>
  <c r="S45" i="6"/>
  <c r="S13" i="6"/>
  <c r="T103" i="6"/>
  <c r="X48" i="8"/>
  <c r="X36" i="8"/>
  <c r="X30" i="8"/>
  <c r="V83" i="8"/>
  <c r="Z83" i="8" s="1"/>
  <c r="V49" i="8"/>
  <c r="Z49" i="8" s="1"/>
  <c r="V19" i="8"/>
  <c r="Z19" i="8" s="1"/>
  <c r="U14" i="8"/>
  <c r="V14" i="8"/>
  <c r="Z14" i="8" s="1"/>
  <c r="U26" i="8"/>
  <c r="V26" i="8"/>
  <c r="Z26" i="8" s="1"/>
  <c r="W27" i="8"/>
  <c r="X27" i="8"/>
  <c r="W42" i="8"/>
  <c r="X42" i="8"/>
  <c r="W47" i="8"/>
  <c r="X47" i="8"/>
  <c r="W51" i="8"/>
  <c r="X51" i="8"/>
  <c r="U60" i="8"/>
  <c r="V60" i="8"/>
  <c r="Z60" i="8" s="1"/>
  <c r="U67" i="8"/>
  <c r="V67" i="8"/>
  <c r="Z67" i="8" s="1"/>
  <c r="U71" i="8"/>
  <c r="R89" i="8"/>
  <c r="Y89" i="8" s="1"/>
  <c r="T10" i="7"/>
  <c r="V73" i="7"/>
  <c r="W73" i="7"/>
  <c r="U86" i="7"/>
  <c r="Y86" i="7" s="1"/>
  <c r="T86" i="7"/>
  <c r="S59" i="6"/>
  <c r="S27" i="6"/>
  <c r="V30" i="8"/>
  <c r="Z30" i="8" s="1"/>
  <c r="R16" i="8"/>
  <c r="Y16" i="8" s="1"/>
  <c r="W63" i="8"/>
  <c r="X63" i="8"/>
  <c r="R86" i="8"/>
  <c r="Y86" i="8" s="1"/>
  <c r="Q86" i="8"/>
  <c r="W109" i="8"/>
  <c r="X109" i="8"/>
  <c r="V65" i="7"/>
  <c r="W65" i="7"/>
  <c r="R95" i="8"/>
  <c r="Y95" i="8" s="1"/>
  <c r="Q95" i="8"/>
  <c r="S107" i="6"/>
  <c r="S57" i="6"/>
  <c r="S44" i="6"/>
  <c r="S76" i="6"/>
  <c r="S92" i="6"/>
  <c r="Q93" i="8"/>
  <c r="X52" i="8"/>
  <c r="V98" i="8"/>
  <c r="Z98" i="8" s="1"/>
  <c r="R8" i="8"/>
  <c r="Y8" i="8" s="1"/>
  <c r="Q8" i="8"/>
  <c r="R10" i="8"/>
  <c r="Y10" i="8" s="1"/>
  <c r="Q10" i="8"/>
  <c r="U11" i="8"/>
  <c r="R18" i="8"/>
  <c r="Y18" i="8" s="1"/>
  <c r="Q18" i="8"/>
  <c r="R41" i="8"/>
  <c r="Y41" i="8" s="1"/>
  <c r="Q41" i="8"/>
  <c r="R43" i="8"/>
  <c r="Y43" i="8" s="1"/>
  <c r="Q43" i="8"/>
  <c r="R57" i="8"/>
  <c r="Y57" i="8" s="1"/>
  <c r="Q57" i="8"/>
  <c r="U106" i="8"/>
  <c r="V106" i="8"/>
  <c r="Z106" i="8" s="1"/>
  <c r="V29" i="7"/>
  <c r="W29" i="7"/>
  <c r="V57" i="7"/>
  <c r="W57" i="7"/>
  <c r="T12" i="7"/>
  <c r="U12" i="7"/>
  <c r="Y12" i="7" s="1"/>
  <c r="S105" i="6"/>
  <c r="S39" i="6"/>
  <c r="S14" i="6"/>
  <c r="S94" i="6"/>
  <c r="X76" i="8"/>
  <c r="R33" i="8"/>
  <c r="Y33" i="8" s="1"/>
  <c r="Q33" i="8"/>
  <c r="W37" i="8"/>
  <c r="X37" i="8"/>
  <c r="U39" i="8"/>
  <c r="U55" i="8"/>
  <c r="U84" i="8"/>
  <c r="V84" i="8"/>
  <c r="Z84" i="8" s="1"/>
  <c r="W86" i="8"/>
  <c r="X86" i="8"/>
  <c r="W102" i="8"/>
  <c r="X102" i="8"/>
  <c r="V49" i="7"/>
  <c r="W49" i="7"/>
  <c r="W33" i="8"/>
  <c r="X33" i="8"/>
  <c r="S64" i="6"/>
  <c r="Q38" i="8"/>
  <c r="V68" i="8"/>
  <c r="Z68" i="8" s="1"/>
  <c r="V28" i="8"/>
  <c r="Z28" i="8" s="1"/>
  <c r="U10" i="8"/>
  <c r="U31" i="8"/>
  <c r="V31" i="8"/>
  <c r="Z31" i="8" s="1"/>
  <c r="R35" i="8"/>
  <c r="Y35" i="8" s="1"/>
  <c r="R54" i="8"/>
  <c r="Y54" i="8" s="1"/>
  <c r="Q54" i="8"/>
  <c r="U57" i="8"/>
  <c r="V57" i="8"/>
  <c r="Z57" i="8" s="1"/>
  <c r="W59" i="8"/>
  <c r="X59" i="8"/>
  <c r="R98" i="8"/>
  <c r="Y98" i="8" s="1"/>
  <c r="Q98" i="8"/>
  <c r="V41" i="7"/>
  <c r="W41" i="7"/>
  <c r="T82" i="7"/>
  <c r="T13" i="7"/>
  <c r="T24" i="7"/>
  <c r="T43" i="7"/>
  <c r="T51" i="7"/>
  <c r="T59" i="7"/>
  <c r="T67" i="7"/>
  <c r="T75" i="7"/>
  <c r="T26" i="7"/>
  <c r="U19" i="7"/>
  <c r="Y19" i="7" s="1"/>
  <c r="U27" i="7"/>
  <c r="Y27" i="7" s="1"/>
  <c r="U35" i="7"/>
  <c r="Y35" i="7" s="1"/>
  <c r="X21" i="8"/>
  <c r="W21" i="8"/>
  <c r="X25" i="8"/>
  <c r="W25" i="8"/>
  <c r="W28" i="8"/>
  <c r="X28" i="8"/>
  <c r="X29" i="8"/>
  <c r="W29" i="8"/>
  <c r="W32" i="8"/>
  <c r="X32" i="8"/>
  <c r="X81" i="8"/>
  <c r="W81" i="8"/>
  <c r="W8" i="8"/>
  <c r="X8" i="8"/>
  <c r="X9" i="8"/>
  <c r="W9" i="8"/>
  <c r="W22" i="8"/>
  <c r="X22" i="8"/>
  <c r="W26" i="8"/>
  <c r="X26" i="8"/>
  <c r="W12" i="8"/>
  <c r="X12" i="8"/>
  <c r="X13" i="8"/>
  <c r="W13" i="8"/>
  <c r="W56" i="8"/>
  <c r="X56" i="8"/>
  <c r="X73" i="8"/>
  <c r="W73" i="8"/>
  <c r="X84" i="8"/>
  <c r="W84" i="8"/>
  <c r="W16" i="8"/>
  <c r="X16" i="8"/>
  <c r="X17" i="8"/>
  <c r="W17" i="8"/>
  <c r="W40" i="8"/>
  <c r="X40" i="8"/>
  <c r="V8" i="8"/>
  <c r="Z8" i="8" s="1"/>
  <c r="V12" i="8"/>
  <c r="Z12" i="8" s="1"/>
  <c r="V41" i="8"/>
  <c r="Z41" i="8" s="1"/>
  <c r="V33" i="8"/>
  <c r="Z33" i="8" s="1"/>
  <c r="V25" i="8"/>
  <c r="Z25" i="8" s="1"/>
  <c r="V21" i="8"/>
  <c r="Z21" i="8" s="1"/>
  <c r="V17" i="8"/>
  <c r="Z17" i="8" s="1"/>
  <c r="V13" i="8"/>
  <c r="Z13" i="8" s="1"/>
  <c r="V9" i="8"/>
  <c r="Z9" i="8" s="1"/>
  <c r="T9" i="7"/>
  <c r="T11" i="7"/>
  <c r="T15" i="7"/>
  <c r="G1029" i="33" l="1"/>
  <c r="V59" i="7"/>
  <c r="W59" i="7"/>
  <c r="W106" i="8"/>
  <c r="X106" i="8"/>
  <c r="V10" i="7"/>
  <c r="W10" i="7"/>
  <c r="V51" i="7"/>
  <c r="W51" i="7"/>
  <c r="X11" i="8"/>
  <c r="W11" i="8"/>
  <c r="W87" i="8"/>
  <c r="X87" i="8"/>
  <c r="W43" i="7"/>
  <c r="V43" i="7"/>
  <c r="X31" i="8"/>
  <c r="W31" i="8"/>
  <c r="V12" i="7"/>
  <c r="W12" i="7"/>
  <c r="W71" i="8"/>
  <c r="X71" i="8"/>
  <c r="W14" i="8"/>
  <c r="X14" i="8"/>
  <c r="V24" i="7"/>
  <c r="W24" i="7"/>
  <c r="W10" i="8"/>
  <c r="X10" i="8"/>
  <c r="W93" i="8"/>
  <c r="X93" i="8"/>
  <c r="V13" i="7"/>
  <c r="W13" i="7"/>
  <c r="V86" i="7"/>
  <c r="W86" i="7"/>
  <c r="W67" i="8"/>
  <c r="X67" i="8"/>
  <c r="V26" i="7"/>
  <c r="W26" i="7"/>
  <c r="V82" i="7"/>
  <c r="W82" i="7"/>
  <c r="X57" i="8"/>
  <c r="W57" i="8"/>
  <c r="X45" i="8"/>
  <c r="W45" i="8"/>
  <c r="W75" i="7"/>
  <c r="V75" i="7"/>
  <c r="W55" i="8"/>
  <c r="X55" i="8"/>
  <c r="W60" i="8"/>
  <c r="X60" i="8"/>
  <c r="V67" i="7"/>
  <c r="W67" i="7"/>
  <c r="X39" i="8"/>
  <c r="W39" i="8"/>
  <c r="W24" i="8"/>
  <c r="X24" i="8"/>
  <c r="V15" i="7"/>
  <c r="W15" i="7"/>
  <c r="V11" i="7"/>
  <c r="W11" i="7"/>
  <c r="V9" i="7"/>
  <c r="W9" i="7"/>
</calcChain>
</file>

<file path=xl/sharedStrings.xml><?xml version="1.0" encoding="utf-8"?>
<sst xmlns="http://schemas.openxmlformats.org/spreadsheetml/2006/main" count="5567" uniqueCount="1397">
  <si>
    <t>Description</t>
  </si>
  <si>
    <t>Salaries</t>
  </si>
  <si>
    <t>Equipment Lease Payments</t>
  </si>
  <si>
    <t>Workings</t>
  </si>
  <si>
    <t>Delete</t>
  </si>
  <si>
    <t>Interest Received</t>
  </si>
  <si>
    <t>Interest Paid</t>
  </si>
  <si>
    <t>SPP Paid</t>
  </si>
  <si>
    <t>SMP/SSP</t>
  </si>
  <si>
    <t>Equipment Maint</t>
  </si>
  <si>
    <t>Payment date</t>
  </si>
  <si>
    <t>Council Reference</t>
  </si>
  <si>
    <t>Supplier</t>
  </si>
  <si>
    <t>£</t>
  </si>
  <si>
    <t>Service</t>
  </si>
  <si>
    <t>Service Delivery</t>
  </si>
  <si>
    <t>Housing</t>
  </si>
  <si>
    <t>LEICESTERSHIRE COUNTY COUNCIL</t>
  </si>
  <si>
    <t>Postage Licence</t>
  </si>
  <si>
    <t>Salex Grant</t>
  </si>
  <si>
    <t>Projects-Other</t>
  </si>
  <si>
    <t>Professional Services</t>
  </si>
  <si>
    <t>General Expenses</t>
  </si>
  <si>
    <t>Postage</t>
  </si>
  <si>
    <t>Grant/Loan Payments</t>
  </si>
  <si>
    <t>Road Fund Licence</t>
  </si>
  <si>
    <t>Hired Staff</t>
  </si>
  <si>
    <t>Premises Repair Contractors</t>
  </si>
  <si>
    <t>Garage repairs &amp; maint</t>
  </si>
  <si>
    <t>Housing Rent</t>
  </si>
  <si>
    <t>Code</t>
  </si>
  <si>
    <t>Service Development</t>
  </si>
  <si>
    <t>Franking Machine</t>
  </si>
  <si>
    <t>Rent Allow Housing Benefit Pay</t>
  </si>
  <si>
    <t>Cashiers Takings</t>
  </si>
  <si>
    <t>PAGE 1</t>
  </si>
  <si>
    <t>BOROUGH OF OADBY AND WIGSTON</t>
  </si>
  <si>
    <t>YEAR:</t>
  </si>
  <si>
    <t>2014-15</t>
  </si>
  <si>
    <t>PERIOD</t>
  </si>
  <si>
    <t>Journal Description :</t>
  </si>
  <si>
    <t>B Forms Journal</t>
  </si>
  <si>
    <t>Original Source</t>
  </si>
  <si>
    <t>Amount</t>
  </si>
  <si>
    <t>Prefix</t>
  </si>
  <si>
    <t>Reference</t>
  </si>
  <si>
    <t xml:space="preserve"> Ledger Code Description:</t>
  </si>
  <si>
    <t>Debit</t>
  </si>
  <si>
    <t>Credit</t>
  </si>
  <si>
    <t>Statement Date</t>
  </si>
  <si>
    <t>Copy &amp; Paste Area for input onto Integra</t>
  </si>
  <si>
    <t xml:space="preserve"> </t>
  </si>
  <si>
    <t>Narrative</t>
  </si>
  <si>
    <t>GL Code</t>
  </si>
  <si>
    <t>Dr/Cr</t>
  </si>
  <si>
    <t>Add Line</t>
  </si>
  <si>
    <t>B</t>
  </si>
  <si>
    <t>Santander Balance Transfers</t>
  </si>
  <si>
    <t xml:space="preserve"> |</t>
  </si>
  <si>
    <t>Yespay</t>
  </si>
  <si>
    <t>Neopost</t>
  </si>
  <si>
    <t>SIBA</t>
  </si>
  <si>
    <t>Unpaid D/d C/Tax</t>
  </si>
  <si>
    <t>Royal Mail</t>
  </si>
  <si>
    <t>O2 - Out of phone Hours</t>
  </si>
  <si>
    <t>Grenke Leasing</t>
  </si>
  <si>
    <t>Unpd Rents DD Garages</t>
  </si>
  <si>
    <t>Unpd Rents DD Dwellings</t>
  </si>
  <si>
    <t>NW Purchasing Visa</t>
  </si>
  <si>
    <t>Land Registry</t>
  </si>
  <si>
    <t>Bankline</t>
  </si>
  <si>
    <t>LCC Precept</t>
  </si>
  <si>
    <t>LPA Precept</t>
  </si>
  <si>
    <t>Leics &amp; Rutland Precept</t>
  </si>
  <si>
    <t>DBS</t>
  </si>
  <si>
    <t>Unpaid D/d NNDR</t>
  </si>
  <si>
    <t>Streamline</t>
  </si>
  <si>
    <t>DCLG</t>
  </si>
  <si>
    <t>Worldpay</t>
  </si>
  <si>
    <t>Datalink Fees</t>
  </si>
  <si>
    <t>HMCTS</t>
  </si>
  <si>
    <t>Natwest Bank Charges</t>
  </si>
  <si>
    <t>Academy Bacs</t>
  </si>
  <si>
    <t>Integra Bacs</t>
  </si>
  <si>
    <t>Academy Bacs (presented chqs code)</t>
  </si>
  <si>
    <t>Integra Bacs (presented chqs code.)</t>
  </si>
  <si>
    <t>Unpd DD Rents Mr Stevenson 002644809</t>
  </si>
  <si>
    <t xml:space="preserve">Chaps LCC </t>
  </si>
  <si>
    <t>B Forms November 2014</t>
  </si>
  <si>
    <t>B Forms</t>
  </si>
  <si>
    <t>Objective</t>
  </si>
  <si>
    <t>Object</t>
  </si>
  <si>
    <t>Value</t>
  </si>
  <si>
    <t>B Neopost</t>
  </si>
  <si>
    <t>CC</t>
  </si>
  <si>
    <t>NW Purchasing Card</t>
  </si>
  <si>
    <t>LCC General</t>
  </si>
  <si>
    <t>Balance Sheet</t>
  </si>
  <si>
    <t>B Forms to January 2015</t>
  </si>
  <si>
    <t>Siba interest</t>
  </si>
  <si>
    <t>Chaps J Pollard overtime</t>
  </si>
  <si>
    <t>Chaps K Hambleton overtime</t>
  </si>
  <si>
    <t>Chaps S Bishop</t>
  </si>
  <si>
    <t>Chaps Kiddivouchers</t>
  </si>
  <si>
    <t xml:space="preserve">Bankline </t>
  </si>
  <si>
    <t>Monthly Salaries debit January</t>
  </si>
  <si>
    <t>DDICA</t>
  </si>
  <si>
    <t>January Salaries</t>
  </si>
  <si>
    <t>Chaps Q3 DCLG</t>
  </si>
  <si>
    <t>Journal</t>
  </si>
  <si>
    <t>Collection Acc</t>
  </si>
  <si>
    <t>General Acc</t>
  </si>
  <si>
    <t>Cumulative Total</t>
  </si>
  <si>
    <t>Unique Number</t>
  </si>
  <si>
    <t>Space</t>
  </si>
  <si>
    <t>Additional Line Ref</t>
  </si>
  <si>
    <t>Ledger Code</t>
  </si>
  <si>
    <t>1375 4432</t>
  </si>
  <si>
    <t>1375 4408</t>
  </si>
  <si>
    <t>.......</t>
  </si>
  <si>
    <t>Sant</t>
  </si>
  <si>
    <t>68001 9080</t>
  </si>
  <si>
    <t>63001 2900</t>
  </si>
  <si>
    <t>50028 1040</t>
  </si>
  <si>
    <t xml:space="preserve">B462 Unpaid D/D </t>
  </si>
  <si>
    <t xml:space="preserve">B463 Unpaid D/D </t>
  </si>
  <si>
    <t xml:space="preserve">B464 Unpaid D/D </t>
  </si>
  <si>
    <t xml:space="preserve">B465 Unpaid D/D </t>
  </si>
  <si>
    <t xml:space="preserve">B467 Unpaid D/D </t>
  </si>
  <si>
    <t>B469NW Purchasing Visa</t>
  </si>
  <si>
    <t>B469 NW Purchasing Visa</t>
  </si>
  <si>
    <t>B475 NEOPOST</t>
  </si>
  <si>
    <t>B480 DF 158226</t>
  </si>
  <si>
    <t>B486Leicestershire CC</t>
  </si>
  <si>
    <t>B487 NEOPOST</t>
  </si>
  <si>
    <t>B494 TOMLIN TACKLE LTD</t>
  </si>
  <si>
    <t>B495 NATIONAL GRID GAS</t>
  </si>
  <si>
    <t>B501ROYAL MAIL MIDLAND</t>
  </si>
  <si>
    <t>Column</t>
  </si>
  <si>
    <t>B524 SALIX FINANCE LTD</t>
  </si>
  <si>
    <t>B528 NEOPOST LTD</t>
  </si>
  <si>
    <t>B530NW PURCHASING VISA</t>
  </si>
  <si>
    <t>B534 NEOPOST LTD</t>
  </si>
  <si>
    <t>B536CHAPS TRANSFER</t>
  </si>
  <si>
    <t>B540LEICESTERSHIRE COUNTY COUNCIL</t>
  </si>
  <si>
    <t>B548 BILL PAYMENT - MS L E ELLIS</t>
  </si>
  <si>
    <t>B549 ROYAL MAIL WEST DIRECT DEBIT</t>
  </si>
  <si>
    <t>B556 ROYAL MAIL MIDLAND DIRECT DEBIT</t>
  </si>
  <si>
    <t>B556ROYAL MAIL MIDLAND DIRECT DEBIT</t>
  </si>
  <si>
    <t>B557 GBS RE PBL WRK LOA E05222</t>
  </si>
  <si>
    <t>B557GBS RE PBL WRK LOA E05222</t>
  </si>
  <si>
    <t>B560 CHAPS TRANSFER PRINT COPY CONSULT</t>
  </si>
  <si>
    <t>Details per Statement</t>
  </si>
  <si>
    <t>Santander</t>
  </si>
  <si>
    <t>157 0315</t>
  </si>
  <si>
    <t>GROUP TREASURY</t>
  </si>
  <si>
    <t>UNPAID DD - HG/GM HARGET</t>
  </si>
  <si>
    <t>UNPAID DD - ANGELA JOY HEARNE</t>
  </si>
  <si>
    <t>UNPAID DD - MRS TARSEM KAUR</t>
  </si>
  <si>
    <t>UNPAID DD - MISS K M CORBETT</t>
  </si>
  <si>
    <t>UNPAID DD - MISS G COCHRANE</t>
  </si>
  <si>
    <t>UNPAID DD - MS M HANCOCK</t>
  </si>
  <si>
    <t>UNPAID DD - MRS JALILA BROOKES</t>
  </si>
  <si>
    <t>UNPAID DD - H ROCHE</t>
  </si>
  <si>
    <t>UNPAID DD - M DIXON</t>
  </si>
  <si>
    <t>UNPAID DD - KYLE PAUL TOON</t>
  </si>
  <si>
    <t>UNPAID DD - MISS J M WOOD</t>
  </si>
  <si>
    <t>LCC GEN CITY FUND</t>
  </si>
  <si>
    <t>LCC LPA PRECEPT</t>
  </si>
  <si>
    <t>LEICESTER &amp; RUTLAND PRECEPT</t>
  </si>
  <si>
    <t>UNPAID DD - PARTRIDGE &amp; BROO</t>
  </si>
  <si>
    <t>UNPAID DD - MISS ANNA M REEVES</t>
  </si>
  <si>
    <t>UNPAID DD - B HANSRANI</t>
  </si>
  <si>
    <t>UNPAID DD - V RUPARELIA</t>
  </si>
  <si>
    <t>UNPAID DD - MISS K FORYSIAK</t>
  </si>
  <si>
    <t>UNPAID DD - M &amp; B PRESTON</t>
  </si>
  <si>
    <t>UNPAID DD - MR F READ</t>
  </si>
  <si>
    <t>UNPAID DD - MR S DOOST</t>
  </si>
  <si>
    <t>UNPAID DD - H KAUR</t>
  </si>
  <si>
    <t>UNPAID DD - CHARLOTTE NEWMAN</t>
  </si>
  <si>
    <t>SIBA DIRECT</t>
  </si>
  <si>
    <t>YESPAY</t>
  </si>
  <si>
    <t>SALIX FINANCE LTD</t>
  </si>
  <si>
    <t>LAND REGISTRY</t>
  </si>
  <si>
    <t>NEOPOST LTD</t>
  </si>
  <si>
    <t>O2</t>
  </si>
  <si>
    <t>NW PURCHASING VISA</t>
  </si>
  <si>
    <t>DINERS CLUB INTL</t>
  </si>
  <si>
    <t>BANKLINE</t>
  </si>
  <si>
    <t>CHAPS TRANSFER</t>
  </si>
  <si>
    <t>LCC NO 3 ACCOUNT</t>
  </si>
  <si>
    <t>DBS DIRECT DEBITS</t>
  </si>
  <si>
    <t>S/LINE</t>
  </si>
  <si>
    <t>WORLDPAY DD</t>
  </si>
  <si>
    <t>BILL PAYMENT - MS L E ELLIS</t>
  </si>
  <si>
    <t>ROYAL MAIL WEST DIRECT DEBIT</t>
  </si>
  <si>
    <t>EBS DIRECT DEBIT</t>
  </si>
  <si>
    <t>PAYROLL BACS</t>
  </si>
  <si>
    <t>BILL PAYMENT - DIANE WOOD EYES</t>
  </si>
  <si>
    <t>BILL PAYMENT - J CRAMP EYES</t>
  </si>
  <si>
    <t>ROYAL MAIL MIDLAND DIRECT DEBIT</t>
  </si>
  <si>
    <t>ROYAL MAIL MIDLAND DD VAT</t>
  </si>
  <si>
    <t>GBS RE PBL WRK LOA E05222</t>
  </si>
  <si>
    <t>INTEREST 02-MAR ON GROUP</t>
  </si>
  <si>
    <t>CHARGES 27-FEB ON GROUP</t>
  </si>
  <si>
    <t>CHAPS TRANSFER PRINT COPY CONSULT</t>
  </si>
  <si>
    <t>VAT  on PRINT COPY CONSULTING</t>
  </si>
  <si>
    <t>Group Treasury</t>
  </si>
  <si>
    <t>Lcc Gen City Fund</t>
  </si>
  <si>
    <t>LCC LPA Precept</t>
  </si>
  <si>
    <t>Leicester &amp; Rutland Precept</t>
  </si>
  <si>
    <t>Unpd DD</t>
  </si>
  <si>
    <t>UNPAID DD</t>
  </si>
  <si>
    <t>BACS DDICA</t>
  </si>
  <si>
    <t>Rent DD</t>
  </si>
  <si>
    <t>Land Registry 6259895</t>
  </si>
  <si>
    <t xml:space="preserve">SIBA Direct </t>
  </si>
  <si>
    <t xml:space="preserve">Unpaid D/D </t>
  </si>
  <si>
    <t>BACS 2 CARDS</t>
  </si>
  <si>
    <t>NEOPOST</t>
  </si>
  <si>
    <t>DF 158226</t>
  </si>
  <si>
    <t>DIRECT DEBIT</t>
  </si>
  <si>
    <t>Leicestershire CC</t>
  </si>
  <si>
    <t>MR DAVID EAST CT REFUND</t>
  </si>
  <si>
    <t>EBS DD</t>
  </si>
  <si>
    <t>TOMLIN TACKLE LTD</t>
  </si>
  <si>
    <t>NATIONAL GRID GAS</t>
  </si>
  <si>
    <t>RIVERSIDE GROUP</t>
  </si>
  <si>
    <t>CHARGES</t>
  </si>
  <si>
    <t>PRIME TIME RECRUITMENT</t>
  </si>
  <si>
    <t>PAUL LOVEDAY PAYROLL</t>
  </si>
  <si>
    <t>LESLIE WRIGHT PAYROLL</t>
  </si>
  <si>
    <t>ROYAL MAIL MIDLAND</t>
  </si>
  <si>
    <t>ROYAL MAIL VAT</t>
  </si>
  <si>
    <t>B407 Siba interest</t>
  </si>
  <si>
    <t>B411 Unpd Rents DD Dwellings</t>
  </si>
  <si>
    <t>B412 Grenke Leasing</t>
  </si>
  <si>
    <t>B413 Grenke Leasing</t>
  </si>
  <si>
    <t>B420 Chaps Kiddivouchers</t>
  </si>
  <si>
    <t>B427 Monthly Salaries debit January</t>
  </si>
  <si>
    <t>B429 Unpd Rents DD Dwellings</t>
  </si>
  <si>
    <t>B440 Royal Mail</t>
  </si>
  <si>
    <t>B Form - Jan</t>
  </si>
  <si>
    <t>B Form - Feb</t>
  </si>
  <si>
    <t>B Form - Mar</t>
  </si>
  <si>
    <t>HINCKLEY &amp; BOSWORTH B C</t>
  </si>
  <si>
    <t>GARY HOWARD SERVICES</t>
  </si>
  <si>
    <t>F G MOSS &amp; SON</t>
  </si>
  <si>
    <t>TALKTALK BUSINESS</t>
  </si>
  <si>
    <t>NORTH WEST LEICS D C</t>
  </si>
  <si>
    <t>THYSSENKRUPP ELEVATOR UK LTD</t>
  </si>
  <si>
    <t>SECOM PLC</t>
  </si>
  <si>
    <t>Payment Date</t>
  </si>
  <si>
    <t>Supplier
Name</t>
  </si>
  <si>
    <t>Net
Value £</t>
  </si>
  <si>
    <t>Service Centre
Narrative</t>
  </si>
  <si>
    <t>Expense Type
Narrative</t>
  </si>
  <si>
    <t>DELETE / REDACT</t>
  </si>
  <si>
    <t>DRAINCLEAR (LEICESTER) LTD</t>
  </si>
  <si>
    <t>COMMERCIAL LTD</t>
  </si>
  <si>
    <t>Refunds</t>
  </si>
  <si>
    <t>Certas Energy</t>
  </si>
  <si>
    <t>FAUN  ZOELLER (UK) LTD</t>
  </si>
  <si>
    <t>Recycling</t>
  </si>
  <si>
    <t>Corporate Management</t>
  </si>
  <si>
    <t>Mechanics Workshop</t>
  </si>
  <si>
    <t>Legal and Admin Section</t>
  </si>
  <si>
    <t>Void Property Repairs</t>
  </si>
  <si>
    <t>Crime and Disorder Partnership</t>
  </si>
  <si>
    <t>Development Control</t>
  </si>
  <si>
    <t>Refuse Collection</t>
  </si>
  <si>
    <t>Information and PR</t>
  </si>
  <si>
    <t>Car Parks</t>
  </si>
  <si>
    <t>Council Tax</t>
  </si>
  <si>
    <t>Senior Management Team</t>
  </si>
  <si>
    <t>Finance</t>
  </si>
  <si>
    <t>Oadby Depot</t>
  </si>
  <si>
    <t>Estates Management</t>
  </si>
  <si>
    <t>General Planned Maintenance</t>
  </si>
  <si>
    <t>General Repairs</t>
  </si>
  <si>
    <t>ICT Section</t>
  </si>
  <si>
    <t>Homelessness</t>
  </si>
  <si>
    <t>Structural Maintenance</t>
  </si>
  <si>
    <t>Stores Control</t>
  </si>
  <si>
    <t>Personnel Section</t>
  </si>
  <si>
    <t>Register of Electors</t>
  </si>
  <si>
    <t>Housing Rental Holding Account</t>
  </si>
  <si>
    <t>Cemeteries</t>
  </si>
  <si>
    <t>Street Cleansing</t>
  </si>
  <si>
    <t>Marriott House OlderPersonServ</t>
  </si>
  <si>
    <t>Churchill Clse OlderPersonServ</t>
  </si>
  <si>
    <t>Kings Drive Older Person Serv</t>
  </si>
  <si>
    <t>Churchill Close Flats</t>
  </si>
  <si>
    <t>Council Offices</t>
  </si>
  <si>
    <t>Brocks Hill Country Park</t>
  </si>
  <si>
    <t>Democratic Representation &amp;Mgt</t>
  </si>
  <si>
    <t>Telephone holding acc</t>
  </si>
  <si>
    <t>Housing Benefits</t>
  </si>
  <si>
    <t>Postage Holding Account</t>
  </si>
  <si>
    <t>Grants</t>
  </si>
  <si>
    <t>Computer Software</t>
  </si>
  <si>
    <t>Training Expenses</t>
  </si>
  <si>
    <t>New Equipment</t>
  </si>
  <si>
    <t>Mobile Phones</t>
  </si>
  <si>
    <t>Electrical repairs &amp; maint</t>
  </si>
  <si>
    <t>Equipment Tools &amp; Materials</t>
  </si>
  <si>
    <t>Protective Clothing</t>
  </si>
  <si>
    <t>Gas</t>
  </si>
  <si>
    <t>Alarms</t>
  </si>
  <si>
    <t>Gas repairs &amp; maint</t>
  </si>
  <si>
    <t>External site repairs &amp; maint</t>
  </si>
  <si>
    <t>Printing &amp; Stationery</t>
  </si>
  <si>
    <t>Emergency Accomodation</t>
  </si>
  <si>
    <t>Other External Fees</t>
  </si>
  <si>
    <t>Journals/Books/Subscriptions</t>
  </si>
  <si>
    <t>Responsive Repairs - Service B</t>
  </si>
  <si>
    <t>Telephone Network Charges</t>
  </si>
  <si>
    <t>Depot - Diesel</t>
  </si>
  <si>
    <t>Housing Rent Refunds</t>
  </si>
  <si>
    <t>Supplier Payment</t>
  </si>
  <si>
    <t>Crime &amp; Disorder OWBC Contribu</t>
  </si>
  <si>
    <t>Property decoration</t>
  </si>
  <si>
    <t>Water</t>
  </si>
  <si>
    <t>Electricity</t>
  </si>
  <si>
    <t>Vehicle &amp; Plant Repairs</t>
  </si>
  <si>
    <t>Telephone Bills</t>
  </si>
  <si>
    <t>Property Rents and Leases</t>
  </si>
  <si>
    <t>Joinery</t>
  </si>
  <si>
    <t>Structural repairs &amp; maint</t>
  </si>
  <si>
    <t>External Contractors Fees</t>
  </si>
  <si>
    <t>Legal Fees</t>
  </si>
  <si>
    <t>Lift Repairs</t>
  </si>
  <si>
    <t>Decent Homes Missed/Refused</t>
  </si>
  <si>
    <t>Corporate Training</t>
  </si>
  <si>
    <t>Advertising</t>
  </si>
  <si>
    <t>Shared Services</t>
  </si>
  <si>
    <t>Click Travel Limited</t>
  </si>
  <si>
    <t>Tyres</t>
  </si>
  <si>
    <t>Mobile Phone Holding Acco</t>
  </si>
  <si>
    <t>Reach Publishing Services Ltd</t>
  </si>
  <si>
    <t>QS Recruitment Ltd</t>
  </si>
  <si>
    <t>Env Health Admin/Enforcement</t>
  </si>
  <si>
    <t>Recycling Wheelie Bins</t>
  </si>
  <si>
    <t>BLABY DISTRICT COUNCIL</t>
  </si>
  <si>
    <t>Vodafone - Air Telecom</t>
  </si>
  <si>
    <t>Service Repair Contract</t>
  </si>
  <si>
    <t>Sports Grounds</t>
  </si>
  <si>
    <t>Domestic Additional Running Co</t>
  </si>
  <si>
    <t>Licensing Section</t>
  </si>
  <si>
    <t xml:space="preserve"> Disabled F G Mandatory</t>
  </si>
  <si>
    <t>Adaptations for Disabled Perso</t>
  </si>
  <si>
    <t>Disabled Adaptations</t>
  </si>
  <si>
    <t>Marriott House Flats</t>
  </si>
  <si>
    <t>Economic Development</t>
  </si>
  <si>
    <t>Plumbing repairs &amp; maint</t>
  </si>
  <si>
    <t>Professional Subscriptions</t>
  </si>
  <si>
    <t>WESTBURY INDUSTRIAL SUPPLIES LTD</t>
  </si>
  <si>
    <t>MERTRUX LTD</t>
  </si>
  <si>
    <t>Chapmans Garden Machinery Ltd</t>
  </si>
  <si>
    <t>Premier Mobility (UK) Limited</t>
  </si>
  <si>
    <t>Bennett Way Flats</t>
  </si>
  <si>
    <t>Electricity Holding Account</t>
  </si>
  <si>
    <t>Elizabeth Court Flats</t>
  </si>
  <si>
    <t>Garden Waste Collection</t>
  </si>
  <si>
    <t>PN68 RNX Mercedes Benz RCV</t>
  </si>
  <si>
    <t>L&amp; Maint</t>
  </si>
  <si>
    <t>REDACT</t>
  </si>
  <si>
    <t>Licence Refunds</t>
  </si>
  <si>
    <t>Recreation and Leisure</t>
  </si>
  <si>
    <t>Travel Expenses</t>
  </si>
  <si>
    <t>Compensation</t>
  </si>
  <si>
    <t>Openview Security Solutions Limited</t>
  </si>
  <si>
    <t>CAPITA BUSINESS SERVICES LTD</t>
  </si>
  <si>
    <t>FD15 HSX Faun RCV + Bin Lifts</t>
  </si>
  <si>
    <t>Cleaning Materials</t>
  </si>
  <si>
    <t>NEOPOST FINANCE LTD</t>
  </si>
  <si>
    <t>William Peardon Court Flats</t>
  </si>
  <si>
    <t>Aylestone Park Hotel</t>
  </si>
  <si>
    <t>WU67 HXP Mercedes Benz RCV</t>
  </si>
  <si>
    <t>Harborough District Council</t>
  </si>
  <si>
    <t>MIDLAND WINDOW MAINTENANCE LTD</t>
  </si>
  <si>
    <t>Civica Election Services Limited</t>
  </si>
  <si>
    <t>CASTLE PARK HOTEL TRADING LTD</t>
  </si>
  <si>
    <t>Permiserv Ltd</t>
  </si>
  <si>
    <t>RCD Electrical Services (Leicester) LTD</t>
  </si>
  <si>
    <t>Castle Water Limited</t>
  </si>
  <si>
    <t>Total Gas &amp; Power</t>
  </si>
  <si>
    <t>Tanvic Group Limited</t>
  </si>
  <si>
    <t>H2O UTILITIES LTD</t>
  </si>
  <si>
    <t>HELPING HANDS COMMUNITY TRUST</t>
  </si>
  <si>
    <t>Access Group LTD (People HR)</t>
  </si>
  <si>
    <t>G2 Recruitment Solutions</t>
  </si>
  <si>
    <t>PHOENIX SOFTWARE LTD</t>
  </si>
  <si>
    <t>Boulter Crescent Flats</t>
  </si>
  <si>
    <t>Recruitment Expenses</t>
  </si>
  <si>
    <t>IT Transition</t>
  </si>
  <si>
    <t>King Street Flats</t>
  </si>
  <si>
    <t>Civica UK Limited</t>
  </si>
  <si>
    <t>EDF ENERGY CUSTOMERS PLC</t>
  </si>
  <si>
    <t>Revenues and Benefits System</t>
  </si>
  <si>
    <t>NNDR</t>
  </si>
  <si>
    <t>AF19FLM Torro Flail Mower</t>
  </si>
  <si>
    <t>Window Maintenance</t>
  </si>
  <si>
    <t>Flooring Upgrades</t>
  </si>
  <si>
    <t>Dave Harris T/A DH Plumbing and Heating</t>
  </si>
  <si>
    <t>SEVERN TRENT WATER LTD</t>
  </si>
  <si>
    <t>BRITISH GAS BUSINESS</t>
  </si>
  <si>
    <t>Grant Thornton UK LLP</t>
  </si>
  <si>
    <t>SUBEC WIPING SOLUTIONS LTD</t>
  </si>
  <si>
    <t>Washco</t>
  </si>
  <si>
    <t>Metric Group Ltd</t>
  </si>
  <si>
    <t>WESTCOTES HOUSE LTD</t>
  </si>
  <si>
    <t>Communal Services</t>
  </si>
  <si>
    <t>Belmont House Hostel</t>
  </si>
  <si>
    <t>Revenues and Benefits Manager</t>
  </si>
  <si>
    <t>Non Distributed Costs</t>
  </si>
  <si>
    <t>Audit Fees</t>
  </si>
  <si>
    <t>Planning Section</t>
  </si>
  <si>
    <t>The Housing Ombudsman</t>
  </si>
  <si>
    <t>Brabazon Road Flats</t>
  </si>
  <si>
    <t>CHARNWOOD BOROUGH COUNCIL</t>
  </si>
  <si>
    <t>Central Control System</t>
  </si>
  <si>
    <t>Junction Road Flats</t>
  </si>
  <si>
    <t>KINGS ARMOURED SECURITY SERVS LTD</t>
  </si>
  <si>
    <t>Other Contractors</t>
  </si>
  <si>
    <t>CPE Contract</t>
  </si>
  <si>
    <t>ROYAL MAIL GROUP LTD</t>
  </si>
  <si>
    <t>CFH TOTAL DOCUMENT MANAGEMENT LTD</t>
  </si>
  <si>
    <t>NPOWER LTD</t>
  </si>
  <si>
    <t>Twofold Ltd</t>
  </si>
  <si>
    <t>Debtors</t>
  </si>
  <si>
    <t>Payments in Advance</t>
  </si>
  <si>
    <t>DIGRAPH TRANSPORT SUPPLIES LTD</t>
  </si>
  <si>
    <t>Forward Planning</t>
  </si>
  <si>
    <t>Quality Gas Audit Services ltd</t>
  </si>
  <si>
    <t>LL18 PGE Isuzu 7.5T RCV</t>
  </si>
  <si>
    <t>Vodafone Limited (Cable &amp; Wireless)</t>
  </si>
  <si>
    <t>Nagels UK Ltd</t>
  </si>
  <si>
    <t>BONDING &amp; RELINE SERVICES LTD</t>
  </si>
  <si>
    <t>THOMSON REUTERS</t>
  </si>
  <si>
    <t>NORTHERN HSG CONSORTIUM LTD</t>
  </si>
  <si>
    <t>Lawyers in Local Government</t>
  </si>
  <si>
    <t>Waterlogic GB Ltd</t>
  </si>
  <si>
    <t>Planning Jungle Limited</t>
  </si>
  <si>
    <t>Innes England Ltd</t>
  </si>
  <si>
    <t>Grounds Maintenance Holding Ac</t>
  </si>
  <si>
    <t>FD15 HSU Faun RCV + Bin Lifts</t>
  </si>
  <si>
    <t>VAT Input Tax</t>
  </si>
  <si>
    <t>Purchase Ledger Transfer Acc.</t>
  </si>
  <si>
    <t>Oadby Pool Housing Project</t>
  </si>
  <si>
    <t>Envelope Folding Machine</t>
  </si>
  <si>
    <t>VAT only invoices</t>
  </si>
  <si>
    <t>Added Years</t>
  </si>
  <si>
    <t>Estate Agents Fees</t>
  </si>
  <si>
    <t>Redact</t>
  </si>
  <si>
    <t>exi Project Management Limited</t>
  </si>
  <si>
    <t>UK GAS SERVICES LIMITED</t>
  </si>
  <si>
    <t>Dodd Group (Midlands) Limited</t>
  </si>
  <si>
    <t>Hydro Wash Ltd</t>
  </si>
  <si>
    <t>BROOKSIDE CONSTRUCTION (LEICESTER) LTD</t>
  </si>
  <si>
    <t>LANDMARK TRADING (STAMFORD) LTD</t>
  </si>
  <si>
    <t>Aaron Services Limited</t>
  </si>
  <si>
    <t>Melton Borough Council</t>
  </si>
  <si>
    <t>Vivid Resourcing</t>
  </si>
  <si>
    <t>SHAW &amp; SONS LTD</t>
  </si>
  <si>
    <t>Tetra Tech Limited</t>
  </si>
  <si>
    <t>AJM (Derby) Ltd T/A AJM Recruitment</t>
  </si>
  <si>
    <t>Land Use Consultants Ltd</t>
  </si>
  <si>
    <t>Euston Ltd</t>
  </si>
  <si>
    <t>Racecourse LTD</t>
  </si>
  <si>
    <t>Daisy Jane’s Face Painting</t>
  </si>
  <si>
    <t>SYSTON ROLLING SHUTTERS LTD</t>
  </si>
  <si>
    <t>VODAFONE LTD (CORPORATE)</t>
  </si>
  <si>
    <t>Clarion Information Systems Ltd</t>
  </si>
  <si>
    <t>Vesa Mount Ltd t/a Digital Media Systems</t>
  </si>
  <si>
    <t>PROBRUSH</t>
  </si>
  <si>
    <t>Nexus Planning Limited</t>
  </si>
  <si>
    <t>HFM Radio Ltd</t>
  </si>
  <si>
    <t>BEAVER BUS</t>
  </si>
  <si>
    <t>Nominet</t>
  </si>
  <si>
    <t>Menphys Limited</t>
  </si>
  <si>
    <t>ADT FIRE &amp; SECURITY PLC</t>
  </si>
  <si>
    <t>South Leicester Rugby Club</t>
  </si>
  <si>
    <t>UNIVERSITY OF LEICESTER</t>
  </si>
  <si>
    <t>CENTRAL AVENUE CHRISTIAN CHURCH</t>
  </si>
  <si>
    <t>Learning Pool</t>
  </si>
  <si>
    <t>SPALDINGS LTD</t>
  </si>
  <si>
    <t>FIRMSTEP LTD</t>
  </si>
  <si>
    <t xml:space="preserve">Oadby Trinity Methodist Church </t>
  </si>
  <si>
    <t>Elliott Hall</t>
  </si>
  <si>
    <t>LCC WOODLAND GRANGE PRIMARY SCHOOL</t>
  </si>
  <si>
    <t>One Ash Training Limited</t>
  </si>
  <si>
    <t>Animal Care Services Midlands Limited</t>
  </si>
  <si>
    <t>ESRI (UK) LTD</t>
  </si>
  <si>
    <t>RPA 1 Limited</t>
  </si>
  <si>
    <t>Hope Community Church</t>
  </si>
  <si>
    <t>FLEET (LINE MARKERS) LTD</t>
  </si>
  <si>
    <t>Consultancy</t>
  </si>
  <si>
    <t>Equipment Hire</t>
  </si>
  <si>
    <t>Maromme Square Flats</t>
  </si>
  <si>
    <t>UK Shared Prosperity Fund</t>
  </si>
  <si>
    <t>Central Heating &amp; Boiler Repla</t>
  </si>
  <si>
    <t>Car Park Resurfacing</t>
  </si>
  <si>
    <t>Floral Display</t>
  </si>
  <si>
    <t>FD15 HSY Faun RCV + Bin Lifts</t>
  </si>
  <si>
    <t>Wigston Fields (The Poplars)</t>
  </si>
  <si>
    <t>Vending Machine Drinks</t>
  </si>
  <si>
    <t>Local Plan</t>
  </si>
  <si>
    <t>Fleet Management Holding Code</t>
  </si>
  <si>
    <t>Youth</t>
  </si>
  <si>
    <t>Youth Development Projects</t>
  </si>
  <si>
    <t>Maintenance Contracts</t>
  </si>
  <si>
    <t>Data card Fees</t>
  </si>
  <si>
    <t>Fire Risk Assessments</t>
  </si>
  <si>
    <t>Christmas Lights</t>
  </si>
  <si>
    <t>Heating Oil</t>
  </si>
  <si>
    <t>Trees &amp; Plants Responsive Work</t>
  </si>
  <si>
    <t>M.O.T.Fees</t>
  </si>
  <si>
    <t>Housing Block Improvments</t>
  </si>
  <si>
    <t>Set Up Hand Back Costs</t>
  </si>
  <si>
    <t>Built Environment TC&amp;P</t>
  </si>
  <si>
    <t>Toro TM7490 7 Gang Mower</t>
  </si>
  <si>
    <t>Customer Services</t>
  </si>
  <si>
    <t>Dog Control Service</t>
  </si>
  <si>
    <t>RentPlus Properties</t>
  </si>
  <si>
    <t>Asbestos Surveys</t>
  </si>
  <si>
    <t>17 Apr 2024</t>
  </si>
  <si>
    <t>03 Apr 2024</t>
  </si>
  <si>
    <t>24 Apr 2024</t>
  </si>
  <si>
    <t>10 Apr 2024</t>
  </si>
  <si>
    <t>01 May 2024</t>
  </si>
  <si>
    <t>22 May 2024</t>
  </si>
  <si>
    <t>08 May 2024</t>
  </si>
  <si>
    <t>12 Jun 2024</t>
  </si>
  <si>
    <t>15 May 2024</t>
  </si>
  <si>
    <t>05 Jun 2024</t>
  </si>
  <si>
    <t>19 Jun 2024</t>
  </si>
  <si>
    <t>29 May 2024</t>
  </si>
  <si>
    <t>26 Jun 2024</t>
  </si>
  <si>
    <t>0000289736</t>
  </si>
  <si>
    <t>0000290578</t>
  </si>
  <si>
    <t>0000290579</t>
  </si>
  <si>
    <t>0000290703</t>
  </si>
  <si>
    <t>0000290704</t>
  </si>
  <si>
    <t>0000290723</t>
  </si>
  <si>
    <t>0000290746</t>
  </si>
  <si>
    <t>0000290901</t>
  </si>
  <si>
    <t>0000291250</t>
  </si>
  <si>
    <t>0000291359</t>
  </si>
  <si>
    <t>0000291360</t>
  </si>
  <si>
    <t>0000291361</t>
  </si>
  <si>
    <t>0000291707</t>
  </si>
  <si>
    <t>0000291784</t>
  </si>
  <si>
    <t>0000291844</t>
  </si>
  <si>
    <t>0000291845</t>
  </si>
  <si>
    <t>0000291846</t>
  </si>
  <si>
    <t>0000291847</t>
  </si>
  <si>
    <t>0000291848</t>
  </si>
  <si>
    <t>0000291850</t>
  </si>
  <si>
    <t>0000291851</t>
  </si>
  <si>
    <t>0000291906</t>
  </si>
  <si>
    <t>0000291931</t>
  </si>
  <si>
    <t>0000291934</t>
  </si>
  <si>
    <t>0000291945</t>
  </si>
  <si>
    <t>0000292075</t>
  </si>
  <si>
    <t>0000292085</t>
  </si>
  <si>
    <t>0000292086</t>
  </si>
  <si>
    <t>0000292087</t>
  </si>
  <si>
    <t>0000292088</t>
  </si>
  <si>
    <t>0000292097</t>
  </si>
  <si>
    <t>0000292098</t>
  </si>
  <si>
    <t>0000292099</t>
  </si>
  <si>
    <t>0000292100</t>
  </si>
  <si>
    <t>0000292101</t>
  </si>
  <si>
    <t>0000292102</t>
  </si>
  <si>
    <t>0000292103</t>
  </si>
  <si>
    <t>0000292104</t>
  </si>
  <si>
    <t>0000292105</t>
  </si>
  <si>
    <t>0000292106</t>
  </si>
  <si>
    <t>0000292178</t>
  </si>
  <si>
    <t>0000292192</t>
  </si>
  <si>
    <t>0000292301</t>
  </si>
  <si>
    <t>0000292302</t>
  </si>
  <si>
    <t>0000292361</t>
  </si>
  <si>
    <t>0000292362</t>
  </si>
  <si>
    <t>0000292387</t>
  </si>
  <si>
    <t>0000292409</t>
  </si>
  <si>
    <t>0000292459</t>
  </si>
  <si>
    <t>0000292460</t>
  </si>
  <si>
    <t>0000292462</t>
  </si>
  <si>
    <t>0000292463</t>
  </si>
  <si>
    <t>0000292465</t>
  </si>
  <si>
    <t>0000292466</t>
  </si>
  <si>
    <t>0000292491</t>
  </si>
  <si>
    <t>0000292553</t>
  </si>
  <si>
    <t>0000292610</t>
  </si>
  <si>
    <t>0000292635</t>
  </si>
  <si>
    <t>0000292729</t>
  </si>
  <si>
    <t>0000292735</t>
  </si>
  <si>
    <t>0000292737</t>
  </si>
  <si>
    <t>0000292740</t>
  </si>
  <si>
    <t>0000292756</t>
  </si>
  <si>
    <t>0000292778</t>
  </si>
  <si>
    <t>0000292787</t>
  </si>
  <si>
    <t>0000292788</t>
  </si>
  <si>
    <t>0000292789</t>
  </si>
  <si>
    <t>0000292794</t>
  </si>
  <si>
    <t>0000292795</t>
  </si>
  <si>
    <t>0000292796</t>
  </si>
  <si>
    <t>0000292807</t>
  </si>
  <si>
    <t>0000292810</t>
  </si>
  <si>
    <t>0000292816</t>
  </si>
  <si>
    <t>0000292820</t>
  </si>
  <si>
    <t>0000292832</t>
  </si>
  <si>
    <t>0000292834</t>
  </si>
  <si>
    <t>0000292837</t>
  </si>
  <si>
    <t>0000292838</t>
  </si>
  <si>
    <t>0000292841</t>
  </si>
  <si>
    <t>0000292853</t>
  </si>
  <si>
    <t>0000292854</t>
  </si>
  <si>
    <t>0000292856</t>
  </si>
  <si>
    <t>0000292861</t>
  </si>
  <si>
    <t>0000292862</t>
  </si>
  <si>
    <t>0000292867</t>
  </si>
  <si>
    <t>0000292872</t>
  </si>
  <si>
    <t>0000292877</t>
  </si>
  <si>
    <t>0000292878</t>
  </si>
  <si>
    <t>0000292879</t>
  </si>
  <si>
    <t>0000292881</t>
  </si>
  <si>
    <t>0000292882</t>
  </si>
  <si>
    <t>0000292884</t>
  </si>
  <si>
    <t>0000292889</t>
  </si>
  <si>
    <t>0000292890</t>
  </si>
  <si>
    <t>0000292893</t>
  </si>
  <si>
    <t>0000292896</t>
  </si>
  <si>
    <t>0000292918</t>
  </si>
  <si>
    <t>0000292919</t>
  </si>
  <si>
    <t>0000292921</t>
  </si>
  <si>
    <t>0000292922</t>
  </si>
  <si>
    <t>0000292929</t>
  </si>
  <si>
    <t>0000292938</t>
  </si>
  <si>
    <t>0000292939</t>
  </si>
  <si>
    <t>0000292940</t>
  </si>
  <si>
    <t>0000292945</t>
  </si>
  <si>
    <t>0000292946</t>
  </si>
  <si>
    <t>0000292948</t>
  </si>
  <si>
    <t>0000292951</t>
  </si>
  <si>
    <t>0000292952</t>
  </si>
  <si>
    <t>0000292953</t>
  </si>
  <si>
    <t>0000292954</t>
  </si>
  <si>
    <t>0000292956</t>
  </si>
  <si>
    <t>0000292957</t>
  </si>
  <si>
    <t>0000292960</t>
  </si>
  <si>
    <t>0000292961</t>
  </si>
  <si>
    <t>0000292962</t>
  </si>
  <si>
    <t>0000292964</t>
  </si>
  <si>
    <t>0000292965</t>
  </si>
  <si>
    <t>0000292966</t>
  </si>
  <si>
    <t>0000292968</t>
  </si>
  <si>
    <t>0000292972</t>
  </si>
  <si>
    <t>0000292973</t>
  </si>
  <si>
    <t>0000292974</t>
  </si>
  <si>
    <t>0000292976</t>
  </si>
  <si>
    <t>0000292977</t>
  </si>
  <si>
    <t>0000292978</t>
  </si>
  <si>
    <t>0000292982</t>
  </si>
  <si>
    <t>0000292984</t>
  </si>
  <si>
    <t>0000292985</t>
  </si>
  <si>
    <t>0000292986</t>
  </si>
  <si>
    <t>0000292987</t>
  </si>
  <si>
    <t>0000292988</t>
  </si>
  <si>
    <t>0000292992</t>
  </si>
  <si>
    <t>0000292998</t>
  </si>
  <si>
    <t>0000292999</t>
  </si>
  <si>
    <t>0000293001</t>
  </si>
  <si>
    <t>0000293003</t>
  </si>
  <si>
    <t>0000293004</t>
  </si>
  <si>
    <t>0000293006</t>
  </si>
  <si>
    <t>0000293008</t>
  </si>
  <si>
    <t>0000293009</t>
  </si>
  <si>
    <t>0000293010</t>
  </si>
  <si>
    <t>0000293012</t>
  </si>
  <si>
    <t>0000293013</t>
  </si>
  <si>
    <t>0000293014</t>
  </si>
  <si>
    <t>0000293016</t>
  </si>
  <si>
    <t>0000293017</t>
  </si>
  <si>
    <t>0000293018</t>
  </si>
  <si>
    <t>0000293019</t>
  </si>
  <si>
    <t>0000293022</t>
  </si>
  <si>
    <t>0000293023</t>
  </si>
  <si>
    <t>0000293024</t>
  </si>
  <si>
    <t>0000293025</t>
  </si>
  <si>
    <t>0000293026</t>
  </si>
  <si>
    <t>0000293027</t>
  </si>
  <si>
    <t>0000293028</t>
  </si>
  <si>
    <t>0000293029</t>
  </si>
  <si>
    <t>0000293030</t>
  </si>
  <si>
    <t>0000293032</t>
  </si>
  <si>
    <t>0000293037</t>
  </si>
  <si>
    <t>0000293038</t>
  </si>
  <si>
    <t>0000293040</t>
  </si>
  <si>
    <t>0000293041</t>
  </si>
  <si>
    <t>0000293042</t>
  </si>
  <si>
    <t>0000293043</t>
  </si>
  <si>
    <t>0000293044</t>
  </si>
  <si>
    <t>0000293046</t>
  </si>
  <si>
    <t>0000293047</t>
  </si>
  <si>
    <t>0000293048</t>
  </si>
  <si>
    <t>0000293049</t>
  </si>
  <si>
    <t>0000293052</t>
  </si>
  <si>
    <t>0000293053</t>
  </si>
  <si>
    <t>0000293054</t>
  </si>
  <si>
    <t>0000293055</t>
  </si>
  <si>
    <t>0000293056</t>
  </si>
  <si>
    <t>0000293057</t>
  </si>
  <si>
    <t>0000293062</t>
  </si>
  <si>
    <t>0000293070</t>
  </si>
  <si>
    <t>0000293072</t>
  </si>
  <si>
    <t>0000293073</t>
  </si>
  <si>
    <t>0000293077</t>
  </si>
  <si>
    <t>0000293078</t>
  </si>
  <si>
    <t>0000293079</t>
  </si>
  <si>
    <t>0000293080</t>
  </si>
  <si>
    <t>0000293082</t>
  </si>
  <si>
    <t>0000293086</t>
  </si>
  <si>
    <t>0000293089</t>
  </si>
  <si>
    <t>0000293090</t>
  </si>
  <si>
    <t>0000293091</t>
  </si>
  <si>
    <t>0000293092</t>
  </si>
  <si>
    <t>0000293093</t>
  </si>
  <si>
    <t>0000293098</t>
  </si>
  <si>
    <t>0000293099</t>
  </si>
  <si>
    <t>0000293100</t>
  </si>
  <si>
    <t>0000293102</t>
  </si>
  <si>
    <t>0000293103</t>
  </si>
  <si>
    <t>0000293104</t>
  </si>
  <si>
    <t>0000293105</t>
  </si>
  <si>
    <t>0000293106</t>
  </si>
  <si>
    <t>0000293110</t>
  </si>
  <si>
    <t>0000293112</t>
  </si>
  <si>
    <t>0000293113</t>
  </si>
  <si>
    <t>0000293114</t>
  </si>
  <si>
    <t>0000293116</t>
  </si>
  <si>
    <t>0000293117</t>
  </si>
  <si>
    <t>0000293119</t>
  </si>
  <si>
    <t>0000293120</t>
  </si>
  <si>
    <t>0000293122</t>
  </si>
  <si>
    <t>0000293125</t>
  </si>
  <si>
    <t>0000293132</t>
  </si>
  <si>
    <t>0000293136</t>
  </si>
  <si>
    <t>0000293142</t>
  </si>
  <si>
    <t>0000293144</t>
  </si>
  <si>
    <t>0000293148</t>
  </si>
  <si>
    <t>0000293164</t>
  </si>
  <si>
    <t>0000293165</t>
  </si>
  <si>
    <t>0000293167</t>
  </si>
  <si>
    <t>0000293168</t>
  </si>
  <si>
    <t>0000293169</t>
  </si>
  <si>
    <t>0000293170</t>
  </si>
  <si>
    <t>0000293171</t>
  </si>
  <si>
    <t>0000293173</t>
  </si>
  <si>
    <t>0000293174</t>
  </si>
  <si>
    <t>0000293175</t>
  </si>
  <si>
    <t>0000293176</t>
  </si>
  <si>
    <t>0000293177</t>
  </si>
  <si>
    <t>0000293179</t>
  </si>
  <si>
    <t>0000293182</t>
  </si>
  <si>
    <t>0000293183</t>
  </si>
  <si>
    <t>0000293184</t>
  </si>
  <si>
    <t>0000293185</t>
  </si>
  <si>
    <t>0000293187</t>
  </si>
  <si>
    <t>0000293190</t>
  </si>
  <si>
    <t>0000293194</t>
  </si>
  <si>
    <t>0000293199</t>
  </si>
  <si>
    <t>0000293200</t>
  </si>
  <si>
    <t>0000293201</t>
  </si>
  <si>
    <t>0000293204</t>
  </si>
  <si>
    <t>0000293207</t>
  </si>
  <si>
    <t>0000293213</t>
  </si>
  <si>
    <t>0000293214</t>
  </si>
  <si>
    <t>0000293215</t>
  </si>
  <si>
    <t>0000293216</t>
  </si>
  <si>
    <t>0000293218</t>
  </si>
  <si>
    <t>0000293219</t>
  </si>
  <si>
    <t>0000293220</t>
  </si>
  <si>
    <t>0000293221</t>
  </si>
  <si>
    <t>0000293222</t>
  </si>
  <si>
    <t>0000293223</t>
  </si>
  <si>
    <t>0000293224</t>
  </si>
  <si>
    <t>0000293226</t>
  </si>
  <si>
    <t>0000293233</t>
  </si>
  <si>
    <t>0000293238</t>
  </si>
  <si>
    <t>0000293240</t>
  </si>
  <si>
    <t>0000293241</t>
  </si>
  <si>
    <t>0000293242</t>
  </si>
  <si>
    <t>0000293243</t>
  </si>
  <si>
    <t>0000293244</t>
  </si>
  <si>
    <t>0000293247</t>
  </si>
  <si>
    <t>0000293248</t>
  </si>
  <si>
    <t>0000293250</t>
  </si>
  <si>
    <t>0000293251</t>
  </si>
  <si>
    <t>0000293252</t>
  </si>
  <si>
    <t>0000293253</t>
  </si>
  <si>
    <t>0000293254</t>
  </si>
  <si>
    <t>0000293255</t>
  </si>
  <si>
    <t>0000293257</t>
  </si>
  <si>
    <t>0000293258</t>
  </si>
  <si>
    <t>0000293259</t>
  </si>
  <si>
    <t>0000293260</t>
  </si>
  <si>
    <t>0000293262</t>
  </si>
  <si>
    <t>0000293264</t>
  </si>
  <si>
    <t>0000293266</t>
  </si>
  <si>
    <t>0000293267</t>
  </si>
  <si>
    <t>0000293278</t>
  </si>
  <si>
    <t>0000293279</t>
  </si>
  <si>
    <t>0000293280</t>
  </si>
  <si>
    <t>0000293281</t>
  </si>
  <si>
    <t>0000293282</t>
  </si>
  <si>
    <t>0000293283</t>
  </si>
  <si>
    <t>0000293285</t>
  </si>
  <si>
    <t>0000293286</t>
  </si>
  <si>
    <t>0000293289</t>
  </si>
  <si>
    <t>0000293290</t>
  </si>
  <si>
    <t>0000293291</t>
  </si>
  <si>
    <t>0000293292</t>
  </si>
  <si>
    <t>0000293301</t>
  </si>
  <si>
    <t>0000293302</t>
  </si>
  <si>
    <t>0000293305</t>
  </si>
  <si>
    <t>0000293307</t>
  </si>
  <si>
    <t>0000293311</t>
  </si>
  <si>
    <t>0000293315</t>
  </si>
  <si>
    <t>0000293316</t>
  </si>
  <si>
    <t>0000293318</t>
  </si>
  <si>
    <t>0000293321</t>
  </si>
  <si>
    <t>0000293322</t>
  </si>
  <si>
    <t>0000293323</t>
  </si>
  <si>
    <t>0000293324</t>
  </si>
  <si>
    <t>0000293326</t>
  </si>
  <si>
    <t>0000293327</t>
  </si>
  <si>
    <t>0000293328</t>
  </si>
  <si>
    <t>0000293329</t>
  </si>
  <si>
    <t>0000293331</t>
  </si>
  <si>
    <t>0000293333</t>
  </si>
  <si>
    <t>0000293337</t>
  </si>
  <si>
    <t>0000293338</t>
  </si>
  <si>
    <t>0000293340</t>
  </si>
  <si>
    <t>0000293341</t>
  </si>
  <si>
    <t>0000293342</t>
  </si>
  <si>
    <t>0000293345</t>
  </si>
  <si>
    <t>0000293356</t>
  </si>
  <si>
    <t>0000293360</t>
  </si>
  <si>
    <t>0000293362</t>
  </si>
  <si>
    <t>0000293363</t>
  </si>
  <si>
    <t>0000293365</t>
  </si>
  <si>
    <t>0000293366</t>
  </si>
  <si>
    <t>0000293367</t>
  </si>
  <si>
    <t>0000293368</t>
  </si>
  <si>
    <t>0000293369</t>
  </si>
  <si>
    <t>0000293370</t>
  </si>
  <si>
    <t>0000293371</t>
  </si>
  <si>
    <t>0000293372</t>
  </si>
  <si>
    <t>0000293373</t>
  </si>
  <si>
    <t>0000293374</t>
  </si>
  <si>
    <t>0000293376</t>
  </si>
  <si>
    <t>0000293377</t>
  </si>
  <si>
    <t>0000293380</t>
  </si>
  <si>
    <t>0000293381</t>
  </si>
  <si>
    <t>0000293384</t>
  </si>
  <si>
    <t>0000293385</t>
  </si>
  <si>
    <t>0000293387</t>
  </si>
  <si>
    <t>0000293393</t>
  </si>
  <si>
    <t>0000293394</t>
  </si>
  <si>
    <t>0000293397</t>
  </si>
  <si>
    <t>0000293398</t>
  </si>
  <si>
    <t>0000293399</t>
  </si>
  <si>
    <t>0000293400</t>
  </si>
  <si>
    <t>0000293402</t>
  </si>
  <si>
    <t>0000293404</t>
  </si>
  <si>
    <t>0000293405</t>
  </si>
  <si>
    <t>0000293407</t>
  </si>
  <si>
    <t>0000293408</t>
  </si>
  <si>
    <t>0000293411</t>
  </si>
  <si>
    <t>0000293418</t>
  </si>
  <si>
    <t>0000293419</t>
  </si>
  <si>
    <t>0000293420</t>
  </si>
  <si>
    <t>0000293424</t>
  </si>
  <si>
    <t>0000293425</t>
  </si>
  <si>
    <t>0000293426</t>
  </si>
  <si>
    <t>0000293427</t>
  </si>
  <si>
    <t>0000293428</t>
  </si>
  <si>
    <t>0000293429</t>
  </si>
  <si>
    <t>0000293430</t>
  </si>
  <si>
    <t>0000293431</t>
  </si>
  <si>
    <t>0000293432</t>
  </si>
  <si>
    <t>0000293434</t>
  </si>
  <si>
    <t>0000293436</t>
  </si>
  <si>
    <t>0000293437</t>
  </si>
  <si>
    <t>0000293441</t>
  </si>
  <si>
    <t>0000293442</t>
  </si>
  <si>
    <t>0000293443</t>
  </si>
  <si>
    <t>0000293444</t>
  </si>
  <si>
    <t>0000293445</t>
  </si>
  <si>
    <t>0000293446</t>
  </si>
  <si>
    <t>0000293448</t>
  </si>
  <si>
    <t>0000293453</t>
  </si>
  <si>
    <t>0000293454</t>
  </si>
  <si>
    <t>0000293455</t>
  </si>
  <si>
    <t>0000293456</t>
  </si>
  <si>
    <t>0000293457</t>
  </si>
  <si>
    <t>0000293460</t>
  </si>
  <si>
    <t>0000293461</t>
  </si>
  <si>
    <t>0000293464</t>
  </si>
  <si>
    <t>0000293470</t>
  </si>
  <si>
    <t>0000293475</t>
  </si>
  <si>
    <t>0000293478</t>
  </si>
  <si>
    <t>0000293483</t>
  </si>
  <si>
    <t>0000293484</t>
  </si>
  <si>
    <t>0000293485</t>
  </si>
  <si>
    <t>0000293486</t>
  </si>
  <si>
    <t>0000293487</t>
  </si>
  <si>
    <t>0000293488</t>
  </si>
  <si>
    <t>0000293489</t>
  </si>
  <si>
    <t>0000293490</t>
  </si>
  <si>
    <t>0000293493</t>
  </si>
  <si>
    <t>0000293494</t>
  </si>
  <si>
    <t>0000293497</t>
  </si>
  <si>
    <t>0000293498</t>
  </si>
  <si>
    <t>0000293499</t>
  </si>
  <si>
    <t>0000293502</t>
  </si>
  <si>
    <t>0000293503</t>
  </si>
  <si>
    <t>0000293504</t>
  </si>
  <si>
    <t>0000293505</t>
  </si>
  <si>
    <t>0000293508</t>
  </si>
  <si>
    <t>0000293509</t>
  </si>
  <si>
    <t>0000293512</t>
  </si>
  <si>
    <t>0000293513</t>
  </si>
  <si>
    <t>0000293516</t>
  </si>
  <si>
    <t>0000293517</t>
  </si>
  <si>
    <t>0000293519</t>
  </si>
  <si>
    <t>0000293523</t>
  </si>
  <si>
    <t>0000293525</t>
  </si>
  <si>
    <t>0000293526</t>
  </si>
  <si>
    <t>0000293528</t>
  </si>
  <si>
    <t>0000293529</t>
  </si>
  <si>
    <t>0000293535</t>
  </si>
  <si>
    <t>0000293536</t>
  </si>
  <si>
    <t>0000293537</t>
  </si>
  <si>
    <t>0000293540</t>
  </si>
  <si>
    <t>0000293543</t>
  </si>
  <si>
    <t>0000293546</t>
  </si>
  <si>
    <t>0000293548</t>
  </si>
  <si>
    <t>0000293550</t>
  </si>
  <si>
    <t>0000293558</t>
  </si>
  <si>
    <t>0000293560</t>
  </si>
  <si>
    <t>0000293564</t>
  </si>
  <si>
    <t>0000293567</t>
  </si>
  <si>
    <t>0000293575</t>
  </si>
  <si>
    <t>0000293578</t>
  </si>
  <si>
    <t>0000293587</t>
  </si>
  <si>
    <t>0000293593</t>
  </si>
  <si>
    <t>0000293597</t>
  </si>
  <si>
    <t>0000293598</t>
  </si>
  <si>
    <t>0000293599</t>
  </si>
  <si>
    <t>0000293600</t>
  </si>
  <si>
    <t>0000293601</t>
  </si>
  <si>
    <t>0000293602</t>
  </si>
  <si>
    <t>0000293604</t>
  </si>
  <si>
    <t>0000293606</t>
  </si>
  <si>
    <t>0000293607</t>
  </si>
  <si>
    <t>0000293608</t>
  </si>
  <si>
    <t>0000293609</t>
  </si>
  <si>
    <t>0000293610</t>
  </si>
  <si>
    <t>0000293611</t>
  </si>
  <si>
    <t>0000293616</t>
  </si>
  <si>
    <t>0000293617</t>
  </si>
  <si>
    <t>0000293618</t>
  </si>
  <si>
    <t>0000293619</t>
  </si>
  <si>
    <t>0000293621</t>
  </si>
  <si>
    <t>0000293623</t>
  </si>
  <si>
    <t>0000293625</t>
  </si>
  <si>
    <t>0000293627</t>
  </si>
  <si>
    <t>0000293628</t>
  </si>
  <si>
    <t>0000293631</t>
  </si>
  <si>
    <t>0000293632</t>
  </si>
  <si>
    <t>0000293633</t>
  </si>
  <si>
    <t>0000293634</t>
  </si>
  <si>
    <t>0000293635</t>
  </si>
  <si>
    <t>0000293636</t>
  </si>
  <si>
    <t>0000293637</t>
  </si>
  <si>
    <t>0000293639</t>
  </si>
  <si>
    <t>0000293640</t>
  </si>
  <si>
    <t>0000293643</t>
  </si>
  <si>
    <t>0000293644</t>
  </si>
  <si>
    <t>0000293645</t>
  </si>
  <si>
    <t>0000293646</t>
  </si>
  <si>
    <t>0000293649</t>
  </si>
  <si>
    <t>0000293650</t>
  </si>
  <si>
    <t>0000293659</t>
  </si>
  <si>
    <t>0000293660</t>
  </si>
  <si>
    <t>0000293665</t>
  </si>
  <si>
    <t>0000293668</t>
  </si>
  <si>
    <t>0000293672</t>
  </si>
  <si>
    <t>0000293673</t>
  </si>
  <si>
    <t>0000293674</t>
  </si>
  <si>
    <t>0000293675</t>
  </si>
  <si>
    <t>0000293676</t>
  </si>
  <si>
    <t>0000293677</t>
  </si>
  <si>
    <t>0000293678</t>
  </si>
  <si>
    <t>0000293679</t>
  </si>
  <si>
    <t>0000293680</t>
  </si>
  <si>
    <t>0000293681</t>
  </si>
  <si>
    <t>0000293682</t>
  </si>
  <si>
    <t>0000293683</t>
  </si>
  <si>
    <t>0000293684</t>
  </si>
  <si>
    <t>0000293687</t>
  </si>
  <si>
    <t>0000293688</t>
  </si>
  <si>
    <t>0000293691</t>
  </si>
  <si>
    <t>0000293692</t>
  </si>
  <si>
    <t>0000293695</t>
  </si>
  <si>
    <t>0000293696</t>
  </si>
  <si>
    <t>0000293697</t>
  </si>
  <si>
    <t>0000293698</t>
  </si>
  <si>
    <t>0000293709</t>
  </si>
  <si>
    <t>0000293711</t>
  </si>
  <si>
    <t>0000293712</t>
  </si>
  <si>
    <t>0000293713</t>
  </si>
  <si>
    <t>0000293715</t>
  </si>
  <si>
    <t>0000293716</t>
  </si>
  <si>
    <t>0000293720</t>
  </si>
  <si>
    <t>0000293721</t>
  </si>
  <si>
    <t>0000293723</t>
  </si>
  <si>
    <t>0000293724</t>
  </si>
  <si>
    <t>0000293725</t>
  </si>
  <si>
    <t>0000293731</t>
  </si>
  <si>
    <t>0000293738</t>
  </si>
  <si>
    <t>0000293740</t>
  </si>
  <si>
    <t>0000293743</t>
  </si>
  <si>
    <t>0000293744</t>
  </si>
  <si>
    <t>0000293746</t>
  </si>
  <si>
    <t>0000293747</t>
  </si>
  <si>
    <t>0000293748</t>
  </si>
  <si>
    <t>0000293750</t>
  </si>
  <si>
    <t>0000293752</t>
  </si>
  <si>
    <t>0000293753</t>
  </si>
  <si>
    <t>0000293756</t>
  </si>
  <si>
    <t>0000293757</t>
  </si>
  <si>
    <t>0000293758</t>
  </si>
  <si>
    <t>0000293759</t>
  </si>
  <si>
    <t>0000293761</t>
  </si>
  <si>
    <t>0000293764</t>
  </si>
  <si>
    <t>0000293767</t>
  </si>
  <si>
    <t>0000293768</t>
  </si>
  <si>
    <t>0000293769</t>
  </si>
  <si>
    <t>0000293770</t>
  </si>
  <si>
    <t>0000293773</t>
  </si>
  <si>
    <t>0000293776</t>
  </si>
  <si>
    <t>0000293777</t>
  </si>
  <si>
    <t>0000293778</t>
  </si>
  <si>
    <t>0000293779</t>
  </si>
  <si>
    <t>0000293780</t>
  </si>
  <si>
    <t>0000293781</t>
  </si>
  <si>
    <t>0000293782</t>
  </si>
  <si>
    <t>0000293783</t>
  </si>
  <si>
    <t>0000293786</t>
  </si>
  <si>
    <t>0000293787</t>
  </si>
  <si>
    <t>0000293788</t>
  </si>
  <si>
    <t>0000293789</t>
  </si>
  <si>
    <t>0000293790</t>
  </si>
  <si>
    <t>0000293792</t>
  </si>
  <si>
    <t>0000293793</t>
  </si>
  <si>
    <t>0000293796</t>
  </si>
  <si>
    <t>0000293799</t>
  </si>
  <si>
    <t>0000293800</t>
  </si>
  <si>
    <t>0000293801</t>
  </si>
  <si>
    <t>0000293802</t>
  </si>
  <si>
    <t>0000293805</t>
  </si>
  <si>
    <t>0000293808</t>
  </si>
  <si>
    <t>0000293809</t>
  </si>
  <si>
    <t>0000293811</t>
  </si>
  <si>
    <t>0000293812</t>
  </si>
  <si>
    <t>0000293813</t>
  </si>
  <si>
    <t>0000293814</t>
  </si>
  <si>
    <t>0000293818</t>
  </si>
  <si>
    <t>0000293819</t>
  </si>
  <si>
    <t>0000293821</t>
  </si>
  <si>
    <t>0000293822</t>
  </si>
  <si>
    <t>0000293823</t>
  </si>
  <si>
    <t>0000293828</t>
  </si>
  <si>
    <t>0000293830</t>
  </si>
  <si>
    <t>0000293834</t>
  </si>
  <si>
    <t>0000293835</t>
  </si>
  <si>
    <t>0000293839</t>
  </si>
  <si>
    <t>0000293840</t>
  </si>
  <si>
    <t>0000293843</t>
  </si>
  <si>
    <t>0000293845</t>
  </si>
  <si>
    <t>0000293846</t>
  </si>
  <si>
    <t>0000293847</t>
  </si>
  <si>
    <t>0000293851</t>
  </si>
  <si>
    <t>0000293853</t>
  </si>
  <si>
    <t>0000293855</t>
  </si>
  <si>
    <t>0000293856</t>
  </si>
  <si>
    <t>0000293857</t>
  </si>
  <si>
    <t>0000293858</t>
  </si>
  <si>
    <t>0000293859</t>
  </si>
  <si>
    <t>0000293860</t>
  </si>
  <si>
    <t>0000293861</t>
  </si>
  <si>
    <t>0000293862</t>
  </si>
  <si>
    <t>0000293867</t>
  </si>
  <si>
    <t>0000293873</t>
  </si>
  <si>
    <t>0000293874</t>
  </si>
  <si>
    <t>0000293875</t>
  </si>
  <si>
    <t>0000293886</t>
  </si>
  <si>
    <t>0000293887</t>
  </si>
  <si>
    <t>0000293889</t>
  </si>
  <si>
    <t>0000293890</t>
  </si>
  <si>
    <t>0000293891</t>
  </si>
  <si>
    <t>0000293897</t>
  </si>
  <si>
    <t>0000293898</t>
  </si>
  <si>
    <t>0000293899</t>
  </si>
  <si>
    <t>0000293902</t>
  </si>
  <si>
    <t>0000293904</t>
  </si>
  <si>
    <t>0000293905</t>
  </si>
  <si>
    <t>0000293910</t>
  </si>
  <si>
    <t>0000293911</t>
  </si>
  <si>
    <t>0000293912</t>
  </si>
  <si>
    <t>0000293914</t>
  </si>
  <si>
    <t>0000293916</t>
  </si>
  <si>
    <t>0000293917</t>
  </si>
  <si>
    <t>0000293918</t>
  </si>
  <si>
    <t>0000293919</t>
  </si>
  <si>
    <t>0000293922</t>
  </si>
  <si>
    <t>0000293926</t>
  </si>
  <si>
    <t>0000293927</t>
  </si>
  <si>
    <t>0000293928</t>
  </si>
  <si>
    <t>0000293936</t>
  </si>
  <si>
    <t>0000293937</t>
  </si>
  <si>
    <t>0000293938</t>
  </si>
  <si>
    <t>0000293939</t>
  </si>
  <si>
    <t>0000293940</t>
  </si>
  <si>
    <t>0000293942</t>
  </si>
  <si>
    <t>0000293943</t>
  </si>
  <si>
    <t>0000293944</t>
  </si>
  <si>
    <t>0000293946</t>
  </si>
  <si>
    <t>0000293947</t>
  </si>
  <si>
    <t>0000293953</t>
  </si>
  <si>
    <t>0000293955</t>
  </si>
  <si>
    <t>0000293960</t>
  </si>
  <si>
    <t>0000293965</t>
  </si>
  <si>
    <t>0000293968</t>
  </si>
  <si>
    <t>0000293972</t>
  </si>
  <si>
    <t>0000293973</t>
  </si>
  <si>
    <t>0000293975</t>
  </si>
  <si>
    <t>0000293980</t>
  </si>
  <si>
    <t>0000293984</t>
  </si>
  <si>
    <t>0000293988</t>
  </si>
  <si>
    <t>0000293989</t>
  </si>
  <si>
    <t>0000293993</t>
  </si>
  <si>
    <t>0000293994</t>
  </si>
  <si>
    <t>0000293995</t>
  </si>
  <si>
    <t>0000293996</t>
  </si>
  <si>
    <t>0000293997</t>
  </si>
  <si>
    <t>0000293998</t>
  </si>
  <si>
    <t>0000293999</t>
  </si>
  <si>
    <t>0000294000</t>
  </si>
  <si>
    <t>0000294001</t>
  </si>
  <si>
    <t>0000294006</t>
  </si>
  <si>
    <t>0000294009</t>
  </si>
  <si>
    <t>0000294014</t>
  </si>
  <si>
    <t>0000294018</t>
  </si>
  <si>
    <t>0000294020</t>
  </si>
  <si>
    <t>0000294022</t>
  </si>
  <si>
    <t>0000294038</t>
  </si>
  <si>
    <t>0000294040</t>
  </si>
  <si>
    <t>0000294043</t>
  </si>
  <si>
    <t>0000294044</t>
  </si>
  <si>
    <t>0000294045</t>
  </si>
  <si>
    <t>0000294046</t>
  </si>
  <si>
    <t>0000294047</t>
  </si>
  <si>
    <t>0000294048</t>
  </si>
  <si>
    <t>0000294049</t>
  </si>
  <si>
    <t>0000294054</t>
  </si>
  <si>
    <t>0000294055</t>
  </si>
  <si>
    <t>0000294057</t>
  </si>
  <si>
    <t>0000294059</t>
  </si>
  <si>
    <t>0000294060</t>
  </si>
  <si>
    <t>0000294061</t>
  </si>
  <si>
    <t>0000294065</t>
  </si>
  <si>
    <t>0000294066</t>
  </si>
  <si>
    <t>0000294073</t>
  </si>
  <si>
    <t>0000294076</t>
  </si>
  <si>
    <t>0000294085</t>
  </si>
  <si>
    <t>0000294086</t>
  </si>
  <si>
    <t>0000294091</t>
  </si>
  <si>
    <t>0000294092</t>
  </si>
  <si>
    <t>0000294093</t>
  </si>
  <si>
    <t>0000294094</t>
  </si>
  <si>
    <t>0000294096</t>
  </si>
  <si>
    <t>0000294097</t>
  </si>
  <si>
    <t>0000294098</t>
  </si>
  <si>
    <t>0000294100</t>
  </si>
  <si>
    <t>0000294103</t>
  </si>
  <si>
    <t>0000294104</t>
  </si>
  <si>
    <t>0000294111</t>
  </si>
  <si>
    <t>0000294124</t>
  </si>
  <si>
    <t>0000294128</t>
  </si>
  <si>
    <t>0000294131</t>
  </si>
  <si>
    <t>0000294147</t>
  </si>
  <si>
    <t>0000294148</t>
  </si>
  <si>
    <t>0000294150</t>
  </si>
  <si>
    <t>0000294151</t>
  </si>
  <si>
    <t>0000294159</t>
  </si>
  <si>
    <t>0000294160</t>
  </si>
  <si>
    <t>0000294176</t>
  </si>
  <si>
    <t>0000294178</t>
  </si>
  <si>
    <t>0000294180</t>
  </si>
  <si>
    <t>0000294181</t>
  </si>
  <si>
    <t>0000294195</t>
  </si>
  <si>
    <t>0000294196</t>
  </si>
  <si>
    <t>0000294197</t>
  </si>
  <si>
    <t>0000294198</t>
  </si>
  <si>
    <t>0000294199</t>
  </si>
  <si>
    <t>0000294200</t>
  </si>
  <si>
    <t>0000294201</t>
  </si>
  <si>
    <t>0000294202</t>
  </si>
  <si>
    <t>0000294203</t>
  </si>
  <si>
    <t>0000294204</t>
  </si>
  <si>
    <t>0000294206</t>
  </si>
  <si>
    <t>0000294211</t>
  </si>
  <si>
    <t>0000294213</t>
  </si>
  <si>
    <t>0000294218</t>
  </si>
  <si>
    <t>0000294221</t>
  </si>
  <si>
    <t>0000294223</t>
  </si>
  <si>
    <t>0000294224</t>
  </si>
  <si>
    <t>0000294225</t>
  </si>
  <si>
    <t>0000294227</t>
  </si>
  <si>
    <t>0000294230</t>
  </si>
  <si>
    <t>0000294231</t>
  </si>
  <si>
    <t>0000294235</t>
  </si>
  <si>
    <t>0000294236</t>
  </si>
  <si>
    <t>0000294241</t>
  </si>
  <si>
    <t>0000294255</t>
  </si>
  <si>
    <t>0000294256</t>
  </si>
  <si>
    <t>0000294257</t>
  </si>
  <si>
    <t>0000294258</t>
  </si>
  <si>
    <t>0000294285</t>
  </si>
  <si>
    <t>0000294299</t>
  </si>
  <si>
    <t>0000294300</t>
  </si>
  <si>
    <t>0000294307</t>
  </si>
  <si>
    <t>0000294312</t>
  </si>
  <si>
    <t>0000294313</t>
  </si>
  <si>
    <t>0000294316</t>
  </si>
  <si>
    <t>0000294321</t>
  </si>
  <si>
    <t>0000294342</t>
  </si>
  <si>
    <t>0000294344</t>
  </si>
  <si>
    <t>ORCHARD INFORMATION SYSTEMS LTD</t>
  </si>
  <si>
    <t>RCC</t>
  </si>
  <si>
    <t>Baydale Control Systems Ltd</t>
  </si>
  <si>
    <t>Jeremy Benn Associates Limited</t>
  </si>
  <si>
    <t>MACILDOWIE ASSOCIATES LTD</t>
  </si>
  <si>
    <t>Water Plus</t>
  </si>
  <si>
    <t>Clarion Housing Group</t>
  </si>
  <si>
    <t>Opinion Research Services</t>
  </si>
  <si>
    <t>Frith Resource Management Limited</t>
  </si>
  <si>
    <t>Working on Wellbeing Limited</t>
  </si>
  <si>
    <t>Nottingham City Council</t>
  </si>
  <si>
    <t>Closomat Ltd</t>
  </si>
  <si>
    <t>ACAS</t>
  </si>
  <si>
    <t>DS Hotels Ltd</t>
  </si>
  <si>
    <t>MOGO UK</t>
  </si>
  <si>
    <t>Association of Electoral Administrators</t>
  </si>
  <si>
    <t>Central England Co-Operative</t>
  </si>
  <si>
    <t>Home Connections Lettings Ltd</t>
  </si>
  <si>
    <t>LFCDA LTD</t>
  </si>
  <si>
    <t>Marsh Ltd</t>
  </si>
  <si>
    <t>RPT Consulting Limited</t>
  </si>
  <si>
    <t>Gowing Law Solicitors</t>
  </si>
  <si>
    <t>RCD Electrical Services (Leicester) Ltd</t>
  </si>
  <si>
    <t>BCIS</t>
  </si>
  <si>
    <t>Red Snapper Learning Ltd</t>
  </si>
  <si>
    <t>LifeLongSteelSheds Ltd</t>
  </si>
  <si>
    <t>Aquam Water Services Limited</t>
  </si>
  <si>
    <t>BAKERS WASTE SERVICES LTD</t>
  </si>
  <si>
    <t>Commercial Cleaning Services Wigston</t>
  </si>
  <si>
    <t>VOLUNTARY ACTION LEICESTER</t>
  </si>
  <si>
    <t>CRAEMER UK LIMITED</t>
  </si>
  <si>
    <t>MARTIN BROKERS (UK) LTD</t>
  </si>
  <si>
    <t>PHS Group</t>
  </si>
  <si>
    <t>DOVETAIL UK LTD</t>
  </si>
  <si>
    <t>E.ON</t>
  </si>
  <si>
    <t>EnviroVent Limited</t>
  </si>
  <si>
    <t>JCB FINANCE LTD</t>
  </si>
  <si>
    <t>Integrated Skills Limited</t>
  </si>
  <si>
    <t>PREMIER WASTE &amp; RECYCLING</t>
  </si>
  <si>
    <t>G C Pest Control Limited</t>
  </si>
  <si>
    <t>PA Media Group</t>
  </si>
  <si>
    <t>Girl Guides Welford Road</t>
  </si>
  <si>
    <t>Chubb Fire &amp; Security Ltd</t>
  </si>
  <si>
    <t>PERCY LORD &amp; SON LTD</t>
  </si>
  <si>
    <t>Quadient UK Limited</t>
  </si>
  <si>
    <t>BRISTOW &amp; SUTOR</t>
  </si>
  <si>
    <t>Fieldfisher LLP</t>
  </si>
  <si>
    <t>PRINT COPY CONSULTING LTD</t>
  </si>
  <si>
    <t>WELFORD IRONMONGERS</t>
  </si>
  <si>
    <t>DAISY COMMUNICATIONS LTD</t>
  </si>
  <si>
    <t>Link Treasury Services Limited</t>
  </si>
  <si>
    <t>Logistics UK.</t>
  </si>
  <si>
    <t>Rickden LTD</t>
  </si>
  <si>
    <t>G &amp; G SIGNS</t>
  </si>
  <si>
    <t>DOCUMENT OUTPUT SOLUTIONS UK LTD</t>
  </si>
  <si>
    <t>UK TELEMATICS LTD</t>
  </si>
  <si>
    <t>Midlands Road Marking Ltd</t>
  </si>
  <si>
    <t>GAP PROPERTY SERVICES LTD</t>
  </si>
  <si>
    <t>AVH Audio Visual Hire Ltd</t>
  </si>
  <si>
    <t>OADBY UNITED REFORMED CHURCH</t>
  </si>
  <si>
    <t>CHURCH OF IMMACULATE CONCEPTION</t>
  </si>
  <si>
    <t>PCC of Oadby St Paul</t>
  </si>
  <si>
    <t>Learn Academies Trust</t>
  </si>
  <si>
    <t>Ausden Clark Coaches</t>
  </si>
  <si>
    <t>Bucher Municipal Limited</t>
  </si>
  <si>
    <t>Link Climate Services Ltd</t>
  </si>
  <si>
    <t>WOMEN'S AID LEICESTERSHIRE LTD</t>
  </si>
  <si>
    <t>J J Martin (Catering Appliance</t>
  </si>
  <si>
    <t>Paige Murney Boxing</t>
  </si>
  <si>
    <t>Richard Coombs Punch and Judy Show</t>
  </si>
  <si>
    <t>Mark Robinson T/A  Aylestone Aerials</t>
  </si>
  <si>
    <t>B &amp; G CLEANING SYSTEMS LTD</t>
  </si>
  <si>
    <t>Osborne Technologies LTD</t>
  </si>
  <si>
    <t>KERNOCK PARK PLANTS</t>
  </si>
  <si>
    <t>RUSSELL RICHARDSON &amp; SONS LTD</t>
  </si>
  <si>
    <t>SOUTH WIGSTON HIGH SCHOOL</t>
  </si>
  <si>
    <t>LEICS C C PENSION FUND</t>
  </si>
  <si>
    <t>Hinckley &amp; Bosworth Borough Council</t>
  </si>
  <si>
    <t>R Butler (TA Historical Promotions)</t>
  </si>
  <si>
    <t>CIPFA</t>
  </si>
  <si>
    <t>Sam Metcalf Trees and Landscaping Ltd</t>
  </si>
  <si>
    <t>East Midlands Clutch centre</t>
  </si>
  <si>
    <t>BOB GERARD LTD</t>
  </si>
  <si>
    <t>FD15 HSO Faun RCV + Bin Lifts</t>
  </si>
  <si>
    <t>Employability &amp; Skills</t>
  </si>
  <si>
    <t>Solid Wall Insulation (EWI)</t>
  </si>
  <si>
    <t>Computer Hardware Maint</t>
  </si>
  <si>
    <t>Cleaning Service</t>
  </si>
  <si>
    <t>Climate Change</t>
  </si>
  <si>
    <t>Tourism &amp; Visitor Economy</t>
  </si>
  <si>
    <t>County Records</t>
  </si>
  <si>
    <t>Transformation</t>
  </si>
  <si>
    <t>Medical Examinations</t>
  </si>
  <si>
    <t>Business Innovation &amp; Growth</t>
  </si>
  <si>
    <t>Printing Recharge</t>
  </si>
  <si>
    <t>Corporate Projects</t>
  </si>
  <si>
    <t>Wlfare Funerals</t>
  </si>
  <si>
    <t>Water Main Replacement</t>
  </si>
  <si>
    <t>Insurance Holding Account</t>
  </si>
  <si>
    <t>Insurance Recharge</t>
  </si>
  <si>
    <t>Swimming Pools</t>
  </si>
  <si>
    <t>Recovery of Costs</t>
  </si>
  <si>
    <t>FL16 DOJ Fiat Doblo Van</t>
  </si>
  <si>
    <t>41 Canal Street CPO</t>
  </si>
  <si>
    <t>Tipping Charge</t>
  </si>
  <si>
    <t>Brocks Hill Council Offices</t>
  </si>
  <si>
    <t>Contract Cleaning</t>
  </si>
  <si>
    <t>Borough Engineering</t>
  </si>
  <si>
    <t>Parish Lighting Scheme</t>
  </si>
  <si>
    <t>Debt Management HoldingAccount</t>
  </si>
  <si>
    <t>Broker Fees.</t>
  </si>
  <si>
    <t>Sanitary Disposal</t>
  </si>
  <si>
    <t>AK63 RCZ Nissan NV200 Van</t>
  </si>
  <si>
    <t>Lease Payments</t>
  </si>
  <si>
    <t>Refuse Route Optimisation</t>
  </si>
  <si>
    <t>Boulter Cres Community Flat</t>
  </si>
  <si>
    <t>Photocopiers 4619 Holding Acct</t>
  </si>
  <si>
    <t>Mercedes Benz WX20 ZJU</t>
  </si>
  <si>
    <t>Asbestos Remedial Works</t>
  </si>
  <si>
    <t>Wigston Forum Grants</t>
  </si>
  <si>
    <t>Vehicle Refurbishment</t>
  </si>
  <si>
    <t>Purchase of Vehicles</t>
  </si>
  <si>
    <t>Selective Property Licence Sch</t>
  </si>
  <si>
    <t>Planned Maint. Larger Schemes</t>
  </si>
  <si>
    <t>Door Replacement</t>
  </si>
  <si>
    <t>Elections - Externally Funded</t>
  </si>
  <si>
    <t>Social Housing Decarbonisation</t>
  </si>
  <si>
    <t>Brocks Hill Play Equipment</t>
  </si>
  <si>
    <t>Transfer of Balance</t>
  </si>
  <si>
    <t>LJ18 DZM CX201 Footway Sweeper</t>
  </si>
  <si>
    <t>Domestic Abuse</t>
  </si>
  <si>
    <t>Elections - External Funded 2</t>
  </si>
  <si>
    <t>Waste Transformation</t>
  </si>
  <si>
    <t>Publicity</t>
  </si>
  <si>
    <t>Fixtures &amp; Fittings Maint.</t>
  </si>
  <si>
    <t>Recycling Disposal</t>
  </si>
  <si>
    <t>Communities Health &amp; Wellbeing</t>
  </si>
  <si>
    <t>Multi Cultural Group</t>
  </si>
  <si>
    <t>Actuarial Strain Capital Cost</t>
  </si>
  <si>
    <t>Iliffe Avenue Flats</t>
  </si>
  <si>
    <t>FG12 MVN Ford Transit 100 T330</t>
  </si>
  <si>
    <t>2 Isuzu 4WD Pickups</t>
  </si>
  <si>
    <t>Redacted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</si>
</sst>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0\ ;\(#,##0.00\)"/>
    <numFmt numFmtId="165" formatCode="#####\ ####"/>
    <numFmt numFmtId="166" formatCode="#,##0.00_);\(#,##0.00\)"/>
    <numFmt numFmtId="167" formatCode="#,##0.00\ \ "/>
    <numFmt numFmtId="168" formatCode="#,##0.00;\(#,##0.00\)"/>
  </numFmts>
  <fonts count="71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Helv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name val="Comic Sans MS"/>
      <family val="4"/>
    </font>
    <font>
      <b/>
      <sz val="12"/>
      <name val="Comic Sans MS"/>
      <family val="4"/>
    </font>
    <font>
      <sz val="10"/>
      <name val="Comic Sans MS"/>
      <family val="4"/>
    </font>
    <font>
      <sz val="11"/>
      <name val="Comic Sans MS"/>
      <family val="4"/>
    </font>
    <font>
      <b/>
      <sz val="11"/>
      <name val="Arial"/>
      <family val="2"/>
    </font>
    <font>
      <sz val="12"/>
      <name val="Comic Sans MS"/>
      <family val="4"/>
    </font>
    <font>
      <b/>
      <sz val="11"/>
      <name val="Comic Sans MS"/>
      <family val="4"/>
    </font>
    <font>
      <b/>
      <sz val="10"/>
      <color indexed="48"/>
      <name val="Comic Sans MS"/>
      <family val="4"/>
    </font>
    <font>
      <sz val="11"/>
      <color indexed="10"/>
      <name val="Arial"/>
      <family val="2"/>
    </font>
    <font>
      <sz val="12"/>
      <color indexed="8"/>
      <name val="Arial"/>
      <family val="2"/>
    </font>
    <font>
      <sz val="10"/>
      <color indexed="8"/>
      <name val="Calibri"/>
      <family val="2"/>
    </font>
    <font>
      <b/>
      <sz val="10"/>
      <color indexed="60"/>
      <name val="Calibri"/>
      <family val="2"/>
    </font>
    <font>
      <sz val="10"/>
      <color indexed="60"/>
      <name val="Arial"/>
      <family val="2"/>
    </font>
    <font>
      <b/>
      <sz val="10"/>
      <color indexed="60"/>
      <name val="Arial"/>
      <family val="2"/>
    </font>
    <font>
      <sz val="10"/>
      <color indexed="60"/>
      <name val="Calibri"/>
      <family val="2"/>
    </font>
    <font>
      <b/>
      <sz val="10"/>
      <color indexed="8"/>
      <name val="Calibri"/>
      <family val="2"/>
    </font>
    <font>
      <sz val="10"/>
      <color indexed="8"/>
      <name val="Arial"/>
      <family val="2"/>
    </font>
    <font>
      <sz val="8"/>
      <name val="ARIAL"/>
      <charset val="1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25"/>
      </patternFill>
    </fill>
    <fill>
      <patternFill patternType="solid">
        <fgColor indexed="10"/>
        <bgColor indexed="64"/>
      </patternFill>
    </fill>
    <fill>
      <patternFill patternType="solid">
        <fgColor indexed="23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33">
    <xf numFmtId="0" fontId="0" fillId="0" borderId="0">
      <alignment vertical="top"/>
    </xf>
    <xf numFmtId="0" fontId="47" fillId="0" borderId="0"/>
    <xf numFmtId="0" fontId="47" fillId="0" borderId="0"/>
    <xf numFmtId="0" fontId="47" fillId="0" borderId="0"/>
    <xf numFmtId="0" fontId="43" fillId="0" borderId="0"/>
    <xf numFmtId="0" fontId="42" fillId="0" borderId="0"/>
    <xf numFmtId="0" fontId="55" fillId="0" borderId="0"/>
    <xf numFmtId="0" fontId="41" fillId="0" borderId="0"/>
    <xf numFmtId="0" fontId="40" fillId="0" borderId="0"/>
    <xf numFmtId="43" fontId="40" fillId="0" borderId="0" applyFont="0" applyFill="0" applyBorder="0" applyAlignment="0" applyProtection="0"/>
    <xf numFmtId="0" fontId="44" fillId="0" borderId="0">
      <alignment vertical="top"/>
    </xf>
    <xf numFmtId="0" fontId="39" fillId="0" borderId="0"/>
    <xf numFmtId="43" fontId="39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  <xf numFmtId="0" fontId="37" fillId="0" borderId="0"/>
    <xf numFmtId="43" fontId="37" fillId="0" borderId="0" applyFont="0" applyFill="0" applyBorder="0" applyAlignment="0" applyProtection="0"/>
    <xf numFmtId="0" fontId="36" fillId="0" borderId="0"/>
    <xf numFmtId="43" fontId="36" fillId="0" borderId="0" applyFont="0" applyFill="0" applyBorder="0" applyAlignment="0" applyProtection="0"/>
    <xf numFmtId="0" fontId="35" fillId="0" borderId="0"/>
    <xf numFmtId="43" fontId="35" fillId="0" borderId="0" applyFont="0" applyFill="0" applyBorder="0" applyAlignment="0" applyProtection="0"/>
    <xf numFmtId="0" fontId="34" fillId="0" borderId="0"/>
    <xf numFmtId="43" fontId="34" fillId="0" borderId="0" applyFont="0" applyFill="0" applyBorder="0" applyAlignment="0" applyProtection="0"/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33" fillId="0" borderId="0"/>
    <xf numFmtId="43" fontId="33" fillId="0" borderId="0" applyFont="0" applyFill="0" applyBorder="0" applyAlignment="0" applyProtection="0"/>
    <xf numFmtId="0" fontId="32" fillId="0" borderId="0"/>
    <xf numFmtId="43" fontId="32" fillId="0" borderId="0" applyFont="0" applyFill="0" applyBorder="0" applyAlignment="0" applyProtection="0"/>
    <xf numFmtId="0" fontId="31" fillId="0" borderId="0"/>
    <xf numFmtId="43" fontId="31" fillId="0" borderId="0" applyFont="0" applyFill="0" applyBorder="0" applyAlignment="0" applyProtection="0"/>
    <xf numFmtId="0" fontId="30" fillId="0" borderId="0"/>
    <xf numFmtId="43" fontId="30" fillId="0" borderId="0" applyFont="0" applyFill="0" applyBorder="0" applyAlignment="0" applyProtection="0"/>
    <xf numFmtId="0" fontId="29" fillId="0" borderId="0"/>
    <xf numFmtId="43" fontId="29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44" fillId="0" borderId="0">
      <alignment vertical="top"/>
    </xf>
    <xf numFmtId="0" fontId="44" fillId="0" borderId="0">
      <alignment vertical="top"/>
    </xf>
    <xf numFmtId="0" fontId="55" fillId="0" borderId="0"/>
    <xf numFmtId="0" fontId="28" fillId="17" borderId="43" applyNumberFormat="0" applyFont="0" applyAlignment="0" applyProtection="0"/>
    <xf numFmtId="0" fontId="27" fillId="0" borderId="0"/>
    <xf numFmtId="43" fontId="27" fillId="0" borderId="0" applyFont="0" applyFill="0" applyBorder="0" applyAlignment="0" applyProtection="0"/>
    <xf numFmtId="0" fontId="44" fillId="0" borderId="0">
      <alignment vertical="top"/>
    </xf>
    <xf numFmtId="0" fontId="26" fillId="0" borderId="0"/>
    <xf numFmtId="43" fontId="26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44" fillId="0" borderId="0">
      <alignment vertical="top"/>
    </xf>
    <xf numFmtId="0" fontId="44" fillId="0" borderId="0">
      <alignment vertical="top"/>
    </xf>
    <xf numFmtId="0" fontId="24" fillId="0" borderId="0"/>
    <xf numFmtId="43" fontId="24" fillId="0" borderId="0" applyFont="0" applyFill="0" applyBorder="0" applyAlignment="0" applyProtection="0"/>
    <xf numFmtId="0" fontId="44" fillId="0" borderId="0">
      <alignment vertical="top"/>
    </xf>
    <xf numFmtId="0" fontId="44" fillId="0" borderId="0">
      <alignment vertical="top"/>
    </xf>
    <xf numFmtId="0" fontId="23" fillId="0" borderId="0"/>
    <xf numFmtId="43" fontId="23" fillId="0" borderId="0" applyFont="0" applyFill="0" applyBorder="0" applyAlignment="0" applyProtection="0"/>
    <xf numFmtId="0" fontId="69" fillId="0" borderId="0">
      <alignment vertical="top"/>
    </xf>
    <xf numFmtId="0" fontId="22" fillId="0" borderId="0"/>
    <xf numFmtId="43" fontId="22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44" fillId="0" borderId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17" borderId="43" applyNumberFormat="0" applyFont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17" borderId="43" applyNumberFormat="0" applyFont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17" borderId="43" applyNumberFormat="0" applyFont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00">
    <xf numFmtId="0" fontId="0" fillId="0" borderId="0" xfId="0">
      <alignment vertical="top"/>
    </xf>
    <xf numFmtId="0" fontId="45" fillId="0" borderId="0" xfId="0" applyFont="1" applyAlignment="1">
      <alignment horizontal="left" vertical="top" wrapText="1" readingOrder="1"/>
    </xf>
    <xf numFmtId="0" fontId="46" fillId="0" borderId="0" xfId="0" applyFont="1" applyAlignment="1">
      <alignment horizontal="left" vertical="top"/>
    </xf>
    <xf numFmtId="0" fontId="0" fillId="2" borderId="0" xfId="0" applyFill="1">
      <alignment vertical="top"/>
    </xf>
    <xf numFmtId="0" fontId="45" fillId="2" borderId="0" xfId="0" applyFont="1" applyFill="1" applyAlignment="1">
      <alignment horizontal="left" vertical="top" wrapText="1" readingOrder="1"/>
    </xf>
    <xf numFmtId="14" fontId="46" fillId="2" borderId="0" xfId="0" applyNumberFormat="1" applyFont="1" applyFill="1" applyAlignment="1">
      <alignment horizontal="left" vertical="top"/>
    </xf>
    <xf numFmtId="0" fontId="46" fillId="2" borderId="0" xfId="0" applyFont="1" applyFill="1" applyAlignment="1">
      <alignment horizontal="left" vertical="top"/>
    </xf>
    <xf numFmtId="0" fontId="45" fillId="2" borderId="0" xfId="0" applyFont="1" applyFill="1" applyAlignment="1">
      <alignment horizontal="right" vertical="top" wrapText="1" readingOrder="1"/>
    </xf>
    <xf numFmtId="4" fontId="46" fillId="2" borderId="0" xfId="0" applyNumberFormat="1" applyFont="1" applyFill="1" applyAlignment="1">
      <alignment horizontal="right" vertical="top"/>
    </xf>
    <xf numFmtId="0" fontId="0" fillId="3" borderId="0" xfId="0" applyFill="1">
      <alignment vertical="top"/>
    </xf>
    <xf numFmtId="0" fontId="48" fillId="4" borderId="1" xfId="1" applyFont="1" applyFill="1" applyBorder="1"/>
    <xf numFmtId="0" fontId="48" fillId="4" borderId="2" xfId="1" applyFont="1" applyFill="1" applyBorder="1"/>
    <xf numFmtId="0" fontId="49" fillId="4" borderId="2" xfId="1" applyFont="1" applyFill="1" applyBorder="1"/>
    <xf numFmtId="0" fontId="50" fillId="4" borderId="3" xfId="1" applyFont="1" applyFill="1" applyBorder="1"/>
    <xf numFmtId="0" fontId="48" fillId="0" borderId="0" xfId="1" applyFont="1"/>
    <xf numFmtId="0" fontId="49" fillId="0" borderId="4" xfId="1" applyFont="1" applyBorder="1" applyAlignment="1">
      <alignment horizontal="left"/>
    </xf>
    <xf numFmtId="0" fontId="51" fillId="0" borderId="5" xfId="1" applyFont="1" applyBorder="1"/>
    <xf numFmtId="0" fontId="51" fillId="0" borderId="5" xfId="1" applyFont="1" applyBorder="1" applyAlignment="1">
      <alignment horizontal="left"/>
    </xf>
    <xf numFmtId="0" fontId="52" fillId="0" borderId="5" xfId="1" applyFont="1" applyBorder="1" applyAlignment="1">
      <alignment horizontal="center"/>
    </xf>
    <xf numFmtId="0" fontId="48" fillId="5" borderId="5" xfId="1" applyFont="1" applyFill="1" applyBorder="1" applyAlignment="1">
      <alignment horizontal="center"/>
    </xf>
    <xf numFmtId="0" fontId="50" fillId="6" borderId="6" xfId="1" applyFont="1" applyFill="1" applyBorder="1" applyAlignment="1">
      <alignment horizontal="center"/>
    </xf>
    <xf numFmtId="0" fontId="51" fillId="4" borderId="4" xfId="1" applyFont="1" applyFill="1" applyBorder="1"/>
    <xf numFmtId="0" fontId="51" fillId="4" borderId="5" xfId="1" applyFont="1" applyFill="1" applyBorder="1"/>
    <xf numFmtId="0" fontId="53" fillId="4" borderId="5" xfId="1" applyFont="1" applyFill="1" applyBorder="1"/>
    <xf numFmtId="0" fontId="54" fillId="4" borderId="5" xfId="1" applyFont="1" applyFill="1" applyBorder="1"/>
    <xf numFmtId="0" fontId="55" fillId="4" borderId="5" xfId="1" applyFont="1" applyFill="1" applyBorder="1"/>
    <xf numFmtId="0" fontId="56" fillId="4" borderId="6" xfId="1" applyFont="1" applyFill="1" applyBorder="1"/>
    <xf numFmtId="0" fontId="49" fillId="0" borderId="7" xfId="1" applyFont="1" applyBorder="1" applyAlignment="1">
      <alignment horizontal="left"/>
    </xf>
    <xf numFmtId="0" fontId="52" fillId="0" borderId="8" xfId="1" applyFont="1" applyBorder="1"/>
    <xf numFmtId="17" fontId="49" fillId="6" borderId="8" xfId="1" applyNumberFormat="1" applyFont="1" applyFill="1" applyBorder="1" applyAlignment="1">
      <alignment horizontal="center"/>
    </xf>
    <xf numFmtId="0" fontId="49" fillId="0" borderId="8" xfId="1" applyFont="1" applyBorder="1"/>
    <xf numFmtId="0" fontId="50" fillId="0" borderId="9" xfId="1" applyFont="1" applyBorder="1" applyAlignment="1">
      <alignment horizontal="center"/>
    </xf>
    <xf numFmtId="0" fontId="49" fillId="0" borderId="10" xfId="1" applyFont="1" applyBorder="1" applyAlignment="1">
      <alignment horizontal="left"/>
    </xf>
    <xf numFmtId="0" fontId="52" fillId="0" borderId="11" xfId="1" applyFont="1" applyBorder="1"/>
    <xf numFmtId="17" fontId="49" fillId="0" borderId="11" xfId="1" applyNumberFormat="1" applyFont="1" applyBorder="1" applyAlignment="1">
      <alignment horizontal="center"/>
    </xf>
    <xf numFmtId="0" fontId="49" fillId="0" borderId="11" xfId="1" applyFont="1" applyBorder="1"/>
    <xf numFmtId="0" fontId="50" fillId="0" borderId="12" xfId="1" applyFont="1" applyBorder="1" applyAlignment="1">
      <alignment horizontal="center"/>
    </xf>
    <xf numFmtId="0" fontId="49" fillId="0" borderId="0" xfId="1" applyFont="1"/>
    <xf numFmtId="0" fontId="49" fillId="0" borderId="13" xfId="1" applyFont="1" applyBorder="1" applyAlignment="1">
      <alignment horizontal="center"/>
    </xf>
    <xf numFmtId="0" fontId="49" fillId="0" borderId="13" xfId="1" applyFont="1" applyBorder="1" applyAlignment="1">
      <alignment horizontal="centerContinuous"/>
    </xf>
    <xf numFmtId="0" fontId="50" fillId="0" borderId="14" xfId="1" applyFont="1" applyBorder="1" applyAlignment="1">
      <alignment horizontal="centerContinuous"/>
    </xf>
    <xf numFmtId="0" fontId="49" fillId="0" borderId="15" xfId="1" applyFont="1" applyBorder="1" applyAlignment="1">
      <alignment horizontal="center"/>
    </xf>
    <xf numFmtId="0" fontId="49" fillId="0" borderId="16" xfId="1" applyFont="1" applyBorder="1" applyAlignment="1">
      <alignment horizontal="center"/>
    </xf>
    <xf numFmtId="0" fontId="52" fillId="0" borderId="17" xfId="1" applyFont="1" applyBorder="1"/>
    <xf numFmtId="0" fontId="49" fillId="0" borderId="17" xfId="1" applyFont="1" applyBorder="1"/>
    <xf numFmtId="0" fontId="49" fillId="0" borderId="18" xfId="1" applyFont="1" applyBorder="1" applyAlignment="1">
      <alignment horizontal="center"/>
    </xf>
    <xf numFmtId="0" fontId="49" fillId="0" borderId="18" xfId="1" applyFont="1" applyBorder="1" applyAlignment="1">
      <alignment horizontal="centerContinuous"/>
    </xf>
    <xf numFmtId="0" fontId="50" fillId="0" borderId="19" xfId="1" applyFont="1" applyBorder="1" applyAlignment="1">
      <alignment horizontal="centerContinuous"/>
    </xf>
    <xf numFmtId="0" fontId="49" fillId="0" borderId="20" xfId="1" applyFont="1" applyBorder="1" applyAlignment="1">
      <alignment horizontal="center"/>
    </xf>
    <xf numFmtId="0" fontId="54" fillId="0" borderId="21" xfId="1" applyFont="1" applyBorder="1"/>
    <xf numFmtId="0" fontId="48" fillId="6" borderId="22" xfId="1" applyFont="1" applyFill="1" applyBorder="1"/>
    <xf numFmtId="0" fontId="56" fillId="6" borderId="23" xfId="1" applyFont="1" applyFill="1" applyBorder="1"/>
    <xf numFmtId="0" fontId="57" fillId="0" borderId="24" xfId="1" applyFont="1" applyBorder="1"/>
    <xf numFmtId="0" fontId="58" fillId="0" borderId="24" xfId="1" applyFont="1" applyBorder="1"/>
    <xf numFmtId="0" fontId="58" fillId="0" borderId="24" xfId="1" applyFont="1" applyBorder="1" applyAlignment="1">
      <alignment horizontal="center"/>
    </xf>
    <xf numFmtId="0" fontId="58" fillId="0" borderId="24" xfId="1" applyFont="1" applyBorder="1" applyAlignment="1">
      <alignment horizontal="centerContinuous"/>
    </xf>
    <xf numFmtId="0" fontId="56" fillId="0" borderId="25" xfId="1" applyFont="1" applyBorder="1" applyAlignment="1">
      <alignment horizontal="centerContinuous"/>
    </xf>
    <xf numFmtId="0" fontId="52" fillId="0" borderId="27" xfId="1" applyFont="1" applyBorder="1"/>
    <xf numFmtId="0" fontId="54" fillId="0" borderId="27" xfId="1" applyFont="1" applyBorder="1"/>
    <xf numFmtId="0" fontId="60" fillId="0" borderId="0" xfId="3" applyFont="1"/>
    <xf numFmtId="0" fontId="49" fillId="0" borderId="26" xfId="1" applyFont="1" applyBorder="1" applyAlignment="1">
      <alignment horizontal="center"/>
    </xf>
    <xf numFmtId="0" fontId="48" fillId="0" borderId="28" xfId="2" applyFont="1" applyBorder="1"/>
    <xf numFmtId="0" fontId="48" fillId="0" borderId="29" xfId="1" applyFont="1" applyBorder="1"/>
    <xf numFmtId="14" fontId="48" fillId="0" borderId="27" xfId="1" applyNumberFormat="1" applyFont="1" applyBorder="1" applyAlignment="1">
      <alignment horizontal="center"/>
    </xf>
    <xf numFmtId="0" fontId="57" fillId="0" borderId="27" xfId="1" applyFont="1" applyBorder="1" applyAlignment="1">
      <alignment horizontal="center"/>
    </xf>
    <xf numFmtId="4" fontId="50" fillId="0" borderId="0" xfId="0" applyNumberFormat="1" applyFont="1" applyAlignment="1"/>
    <xf numFmtId="4" fontId="50" fillId="0" borderId="30" xfId="1" applyNumberFormat="1" applyFont="1" applyBorder="1"/>
    <xf numFmtId="0" fontId="55" fillId="0" borderId="0" xfId="3" applyFont="1"/>
    <xf numFmtId="165" fontId="55" fillId="0" borderId="0" xfId="3" applyNumberFormat="1" applyFont="1" applyAlignment="1">
      <alignment horizontal="center"/>
    </xf>
    <xf numFmtId="166" fontId="55" fillId="0" borderId="0" xfId="3" applyNumberFormat="1" applyFont="1"/>
    <xf numFmtId="0" fontId="49" fillId="0" borderId="27" xfId="1" applyFont="1" applyBorder="1" applyAlignment="1">
      <alignment horizontal="center"/>
    </xf>
    <xf numFmtId="0" fontId="48" fillId="0" borderId="29" xfId="2" applyFont="1" applyBorder="1"/>
    <xf numFmtId="0" fontId="52" fillId="0" borderId="27" xfId="2" applyFont="1" applyBorder="1"/>
    <xf numFmtId="0" fontId="57" fillId="0" borderId="16" xfId="1" applyFont="1" applyBorder="1" applyAlignment="1">
      <alignment horizontal="center"/>
    </xf>
    <xf numFmtId="4" fontId="50" fillId="0" borderId="27" xfId="1" quotePrefix="1" applyNumberFormat="1" applyFont="1" applyBorder="1" applyAlignment="1">
      <alignment horizontal="right"/>
    </xf>
    <xf numFmtId="0" fontId="48" fillId="0" borderId="31" xfId="2" applyFont="1" applyBorder="1"/>
    <xf numFmtId="14" fontId="48" fillId="0" borderId="16" xfId="1" applyNumberFormat="1" applyFont="1" applyBorder="1" applyAlignment="1">
      <alignment horizontal="center"/>
    </xf>
    <xf numFmtId="0" fontId="52" fillId="0" borderId="16" xfId="2" applyFont="1" applyBorder="1"/>
    <xf numFmtId="14" fontId="48" fillId="0" borderId="29" xfId="1" applyNumberFormat="1" applyFont="1" applyBorder="1" applyAlignment="1">
      <alignment horizontal="center"/>
    </xf>
    <xf numFmtId="14" fontId="48" fillId="0" borderId="27" xfId="2" applyNumberFormat="1" applyFont="1" applyBorder="1" applyAlignment="1">
      <alignment horizontal="center"/>
    </xf>
    <xf numFmtId="0" fontId="57" fillId="0" borderId="27" xfId="2" applyFont="1" applyBorder="1" applyAlignment="1">
      <alignment horizontal="center"/>
    </xf>
    <xf numFmtId="4" fontId="50" fillId="0" borderId="27" xfId="2" quotePrefix="1" applyNumberFormat="1" applyFont="1" applyBorder="1" applyAlignment="1">
      <alignment horizontal="right"/>
    </xf>
    <xf numFmtId="4" fontId="50" fillId="0" borderId="27" xfId="2" applyNumberFormat="1" applyFont="1" applyBorder="1"/>
    <xf numFmtId="4" fontId="50" fillId="0" borderId="28" xfId="1" applyNumberFormat="1" applyFont="1" applyBorder="1"/>
    <xf numFmtId="4" fontId="50" fillId="0" borderId="27" xfId="2" applyNumberFormat="1" applyFont="1" applyBorder="1" applyAlignment="1">
      <alignment horizontal="right"/>
    </xf>
    <xf numFmtId="4" fontId="50" fillId="0" borderId="32" xfId="1" applyNumberFormat="1" applyFont="1" applyBorder="1"/>
    <xf numFmtId="164" fontId="50" fillId="0" borderId="27" xfId="1" quotePrefix="1" applyNumberFormat="1" applyFont="1" applyBorder="1" applyAlignment="1">
      <alignment horizontal="right"/>
    </xf>
    <xf numFmtId="4" fontId="50" fillId="0" borderId="27" xfId="1" applyNumberFormat="1" applyFont="1" applyBorder="1" applyAlignment="1">
      <alignment horizontal="right"/>
    </xf>
    <xf numFmtId="4" fontId="50" fillId="0" borderId="27" xfId="1" applyNumberFormat="1" applyFont="1" applyBorder="1"/>
    <xf numFmtId="0" fontId="49" fillId="0" borderId="0" xfId="1" applyFont="1" applyAlignment="1">
      <alignment horizontal="left"/>
    </xf>
    <xf numFmtId="14" fontId="49" fillId="0" borderId="0" xfId="1" quotePrefix="1" applyNumberFormat="1" applyFont="1"/>
    <xf numFmtId="0" fontId="52" fillId="0" borderId="0" xfId="1" applyFont="1"/>
    <xf numFmtId="0" fontId="50" fillId="0" borderId="0" xfId="1" applyFont="1"/>
    <xf numFmtId="0" fontId="52" fillId="0" borderId="0" xfId="1" applyFont="1" applyAlignment="1">
      <alignment horizontal="left"/>
    </xf>
    <xf numFmtId="0" fontId="57" fillId="0" borderId="0" xfId="1" applyFont="1" applyAlignment="1">
      <alignment horizontal="center"/>
    </xf>
    <xf numFmtId="167" fontId="50" fillId="0" borderId="0" xfId="1" quotePrefix="1" applyNumberFormat="1" applyFont="1" applyAlignment="1">
      <alignment horizontal="right"/>
    </xf>
    <xf numFmtId="167" fontId="50" fillId="0" borderId="0" xfId="1" applyNumberFormat="1" applyFont="1"/>
    <xf numFmtId="167" fontId="61" fillId="0" borderId="0" xfId="1" quotePrefix="1" applyNumberFormat="1" applyFont="1" applyAlignment="1">
      <alignment horizontal="right"/>
    </xf>
    <xf numFmtId="0" fontId="52" fillId="0" borderId="0" xfId="2" applyFont="1"/>
    <xf numFmtId="0" fontId="57" fillId="0" borderId="0" xfId="2" applyFont="1" applyAlignment="1">
      <alignment horizontal="center"/>
    </xf>
    <xf numFmtId="14" fontId="48" fillId="0" borderId="0" xfId="1" applyNumberFormat="1" applyFont="1" applyAlignment="1">
      <alignment horizontal="center"/>
    </xf>
    <xf numFmtId="0" fontId="48" fillId="0" borderId="0" xfId="2" applyFont="1"/>
    <xf numFmtId="14" fontId="48" fillId="0" borderId="0" xfId="2" applyNumberFormat="1" applyFont="1" applyAlignment="1">
      <alignment horizontal="center"/>
    </xf>
    <xf numFmtId="0" fontId="57" fillId="0" borderId="34" xfId="1" applyFont="1" applyBorder="1" applyAlignment="1">
      <alignment horizontal="center"/>
    </xf>
    <xf numFmtId="0" fontId="48" fillId="8" borderId="0" xfId="1" applyFont="1" applyFill="1"/>
    <xf numFmtId="0" fontId="48" fillId="9" borderId="0" xfId="1" applyFont="1" applyFill="1"/>
    <xf numFmtId="14" fontId="62" fillId="0" borderId="0" xfId="0" applyNumberFormat="1" applyFont="1">
      <alignment vertical="top"/>
    </xf>
    <xf numFmtId="0" fontId="62" fillId="0" borderId="0" xfId="0" applyFont="1">
      <alignment vertical="top"/>
    </xf>
    <xf numFmtId="0" fontId="0" fillId="10" borderId="0" xfId="0" applyFill="1">
      <alignment vertical="top"/>
    </xf>
    <xf numFmtId="0" fontId="48" fillId="11" borderId="0" xfId="1" applyFont="1" applyFill="1"/>
    <xf numFmtId="0" fontId="46" fillId="10" borderId="0" xfId="0" applyFont="1" applyFill="1">
      <alignment vertical="top"/>
    </xf>
    <xf numFmtId="0" fontId="49" fillId="0" borderId="21" xfId="1" applyFont="1" applyBorder="1" applyAlignment="1">
      <alignment horizontal="center"/>
    </xf>
    <xf numFmtId="0" fontId="52" fillId="0" borderId="35" xfId="1" applyFont="1" applyBorder="1"/>
    <xf numFmtId="0" fontId="52" fillId="0" borderId="18" xfId="1" applyFont="1" applyBorder="1"/>
    <xf numFmtId="0" fontId="54" fillId="0" borderId="18" xfId="1" applyFont="1" applyBorder="1"/>
    <xf numFmtId="0" fontId="55" fillId="0" borderId="36" xfId="1" applyFont="1" applyBorder="1"/>
    <xf numFmtId="0" fontId="56" fillId="0" borderId="37" xfId="1" applyFont="1" applyBorder="1"/>
    <xf numFmtId="14" fontId="59" fillId="0" borderId="18" xfId="1" applyNumberFormat="1" applyFont="1" applyBorder="1" applyAlignment="1">
      <alignment horizontal="center"/>
    </xf>
    <xf numFmtId="0" fontId="59" fillId="0" borderId="18" xfId="1" applyFont="1" applyBorder="1" applyAlignment="1">
      <alignment horizontal="center"/>
    </xf>
    <xf numFmtId="164" fontId="56" fillId="0" borderId="18" xfId="1" applyNumberFormat="1" applyFont="1" applyBorder="1" applyAlignment="1">
      <alignment horizontal="right"/>
    </xf>
    <xf numFmtId="164" fontId="56" fillId="0" borderId="33" xfId="1" applyNumberFormat="1" applyFont="1" applyBorder="1"/>
    <xf numFmtId="168" fontId="50" fillId="0" borderId="0" xfId="0" applyNumberFormat="1" applyFont="1" applyAlignment="1"/>
    <xf numFmtId="165" fontId="55" fillId="6" borderId="0" xfId="3" applyNumberFormat="1" applyFont="1" applyFill="1" applyAlignment="1">
      <alignment horizontal="center"/>
    </xf>
    <xf numFmtId="0" fontId="48" fillId="0" borderId="27" xfId="2" applyFont="1" applyBorder="1"/>
    <xf numFmtId="164" fontId="50" fillId="0" borderId="27" xfId="2" applyNumberFormat="1" applyFont="1" applyBorder="1" applyAlignment="1">
      <alignment horizontal="right"/>
    </xf>
    <xf numFmtId="14" fontId="48" fillId="0" borderId="28" xfId="2" applyNumberFormat="1" applyFont="1" applyBorder="1"/>
    <xf numFmtId="0" fontId="63" fillId="0" borderId="0" xfId="0" applyFont="1" applyAlignment="1"/>
    <xf numFmtId="4" fontId="63" fillId="0" borderId="0" xfId="0" applyNumberFormat="1" applyFont="1" applyAlignment="1"/>
    <xf numFmtId="164" fontId="63" fillId="0" borderId="0" xfId="0" applyNumberFormat="1" applyFont="1" applyAlignment="1"/>
    <xf numFmtId="164" fontId="48" fillId="0" borderId="0" xfId="0" applyNumberFormat="1" applyFont="1" applyAlignment="1">
      <alignment horizontal="center" wrapText="1"/>
    </xf>
    <xf numFmtId="164" fontId="48" fillId="12" borderId="0" xfId="0" applyNumberFormat="1" applyFont="1" applyFill="1" applyAlignment="1">
      <alignment horizontal="center" wrapText="1"/>
    </xf>
    <xf numFmtId="164" fontId="65" fillId="0" borderId="0" xfId="0" applyNumberFormat="1" applyFont="1" applyAlignment="1">
      <alignment horizontal="center" textRotation="90" wrapText="1"/>
    </xf>
    <xf numFmtId="164" fontId="65" fillId="0" borderId="0" xfId="0" applyNumberFormat="1" applyFont="1" applyAlignment="1">
      <alignment horizontal="center" wrapText="1"/>
    </xf>
    <xf numFmtId="165" fontId="65" fillId="12" borderId="0" xfId="0" applyNumberFormat="1" applyFont="1" applyFill="1" applyAlignment="1">
      <alignment horizontal="center" wrapText="1"/>
    </xf>
    <xf numFmtId="164" fontId="65" fillId="12" borderId="0" xfId="0" applyNumberFormat="1" applyFont="1" applyFill="1" applyAlignment="1">
      <alignment horizontal="center" wrapText="1"/>
    </xf>
    <xf numFmtId="0" fontId="48" fillId="0" borderId="0" xfId="0" applyFont="1" applyAlignment="1">
      <alignment wrapText="1"/>
    </xf>
    <xf numFmtId="4" fontId="48" fillId="0" borderId="0" xfId="0" applyNumberFormat="1" applyFont="1" applyAlignment="1">
      <alignment wrapText="1"/>
    </xf>
    <xf numFmtId="164" fontId="48" fillId="0" borderId="0" xfId="0" applyNumberFormat="1" applyFont="1" applyAlignment="1">
      <alignment horizontal="center"/>
    </xf>
    <xf numFmtId="164" fontId="48" fillId="12" borderId="0" xfId="0" applyNumberFormat="1" applyFont="1" applyFill="1" applyAlignment="1">
      <alignment horizontal="center"/>
    </xf>
    <xf numFmtId="164" fontId="66" fillId="12" borderId="0" xfId="0" applyNumberFormat="1" applyFont="1" applyFill="1" applyAlignment="1">
      <alignment horizontal="center"/>
    </xf>
    <xf numFmtId="0" fontId="66" fillId="12" borderId="0" xfId="0" applyFont="1" applyFill="1" applyAlignment="1">
      <alignment horizontal="center"/>
    </xf>
    <xf numFmtId="164" fontId="66" fillId="0" borderId="0" xfId="0" applyNumberFormat="1" applyFont="1" applyAlignment="1">
      <alignment horizontal="center"/>
    </xf>
    <xf numFmtId="164" fontId="65" fillId="0" borderId="0" xfId="0" applyNumberFormat="1" applyFont="1" applyAlignment="1">
      <alignment horizontal="center"/>
    </xf>
    <xf numFmtId="165" fontId="65" fillId="12" borderId="0" xfId="0" applyNumberFormat="1" applyFont="1" applyFill="1" applyAlignment="1">
      <alignment horizontal="center"/>
    </xf>
    <xf numFmtId="164" fontId="65" fillId="0" borderId="0" xfId="0" applyNumberFormat="1" applyFont="1" applyAlignment="1"/>
    <xf numFmtId="164" fontId="65" fillId="12" borderId="0" xfId="0" applyNumberFormat="1" applyFont="1" applyFill="1" applyAlignment="1"/>
    <xf numFmtId="164" fontId="48" fillId="0" borderId="42" xfId="0" applyNumberFormat="1" applyFont="1" applyBorder="1" applyAlignment="1">
      <alignment horizontal="center"/>
    </xf>
    <xf numFmtId="164" fontId="48" fillId="12" borderId="42" xfId="0" applyNumberFormat="1" applyFont="1" applyFill="1" applyBorder="1" applyAlignment="1">
      <alignment horizontal="center"/>
    </xf>
    <xf numFmtId="164" fontId="65" fillId="12" borderId="42" xfId="0" applyNumberFormat="1" applyFont="1" applyFill="1" applyBorder="1" applyAlignment="1">
      <alignment horizontal="center"/>
    </xf>
    <xf numFmtId="0" fontId="65" fillId="12" borderId="42" xfId="0" applyFont="1" applyFill="1" applyBorder="1" applyAlignment="1">
      <alignment horizontal="center"/>
    </xf>
    <xf numFmtId="164" fontId="65" fillId="0" borderId="42" xfId="0" applyNumberFormat="1" applyFont="1" applyBorder="1" applyAlignment="1">
      <alignment horizontal="center"/>
    </xf>
    <xf numFmtId="165" fontId="65" fillId="12" borderId="42" xfId="0" applyNumberFormat="1" applyFont="1" applyFill="1" applyBorder="1" applyAlignment="1">
      <alignment horizontal="center"/>
    </xf>
    <xf numFmtId="0" fontId="48" fillId="0" borderId="0" xfId="0" applyFont="1" applyAlignment="1"/>
    <xf numFmtId="4" fontId="48" fillId="0" borderId="0" xfId="0" applyNumberFormat="1" applyFont="1" applyAlignment="1"/>
    <xf numFmtId="164" fontId="63" fillId="12" borderId="0" xfId="0" applyNumberFormat="1" applyFont="1" applyFill="1" applyAlignment="1"/>
    <xf numFmtId="164" fontId="67" fillId="12" borderId="0" xfId="0" applyNumberFormat="1" applyFont="1" applyFill="1" applyAlignment="1">
      <alignment horizontal="center"/>
    </xf>
    <xf numFmtId="0" fontId="67" fillId="12" borderId="0" xfId="0" applyFont="1" applyFill="1" applyAlignment="1">
      <alignment horizontal="center"/>
    </xf>
    <xf numFmtId="164" fontId="67" fillId="0" borderId="0" xfId="0" applyNumberFormat="1" applyFont="1" applyAlignment="1"/>
    <xf numFmtId="165" fontId="67" fillId="12" borderId="0" xfId="0" applyNumberFormat="1" applyFont="1" applyFill="1" applyAlignment="1">
      <alignment horizontal="center"/>
    </xf>
    <xf numFmtId="164" fontId="67" fillId="12" borderId="0" xfId="0" applyNumberFormat="1" applyFont="1" applyFill="1" applyAlignment="1"/>
    <xf numFmtId="164" fontId="68" fillId="0" borderId="0" xfId="0" applyNumberFormat="1" applyFont="1" applyAlignment="1"/>
    <xf numFmtId="164" fontId="68" fillId="12" borderId="0" xfId="0" applyNumberFormat="1" applyFont="1" applyFill="1" applyAlignment="1"/>
    <xf numFmtId="0" fontId="64" fillId="12" borderId="0" xfId="0" applyFont="1" applyFill="1" applyAlignment="1">
      <alignment horizontal="center"/>
    </xf>
    <xf numFmtId="164" fontId="64" fillId="0" borderId="0" xfId="0" applyNumberFormat="1" applyFont="1" applyAlignment="1"/>
    <xf numFmtId="164" fontId="67" fillId="13" borderId="0" xfId="0" applyNumberFormat="1" applyFont="1" applyFill="1" applyAlignment="1"/>
    <xf numFmtId="165" fontId="63" fillId="0" borderId="0" xfId="0" applyNumberFormat="1" applyFont="1" applyAlignment="1"/>
    <xf numFmtId="2" fontId="63" fillId="0" borderId="0" xfId="0" applyNumberFormat="1" applyFont="1" applyAlignment="1"/>
    <xf numFmtId="164" fontId="63" fillId="13" borderId="0" xfId="0" applyNumberFormat="1" applyFont="1" applyFill="1" applyAlignment="1"/>
    <xf numFmtId="164" fontId="67" fillId="0" borderId="0" xfId="0" applyNumberFormat="1" applyFont="1" applyAlignment="1">
      <alignment horizontal="center"/>
    </xf>
    <xf numFmtId="0" fontId="67" fillId="0" borderId="0" xfId="0" applyFont="1" applyAlignment="1">
      <alignment horizontal="center"/>
    </xf>
    <xf numFmtId="165" fontId="67" fillId="0" borderId="0" xfId="0" applyNumberFormat="1" applyFont="1" applyAlignment="1">
      <alignment horizontal="center"/>
    </xf>
    <xf numFmtId="16" fontId="63" fillId="0" borderId="0" xfId="0" applyNumberFormat="1" applyFont="1" applyAlignment="1">
      <alignment horizontal="center"/>
    </xf>
    <xf numFmtId="16" fontId="48" fillId="0" borderId="0" xfId="0" applyNumberFormat="1" applyFont="1" applyAlignment="1">
      <alignment horizontal="center" wrapText="1"/>
    </xf>
    <xf numFmtId="0" fontId="48" fillId="0" borderId="0" xfId="0" applyFont="1" applyAlignment="1">
      <alignment horizontal="center" wrapText="1"/>
    </xf>
    <xf numFmtId="164" fontId="48" fillId="14" borderId="0" xfId="0" applyNumberFormat="1" applyFont="1" applyFill="1" applyAlignment="1">
      <alignment horizontal="center" wrapText="1"/>
    </xf>
    <xf numFmtId="16" fontId="48" fillId="0" borderId="0" xfId="0" applyNumberFormat="1" applyFont="1" applyAlignment="1">
      <alignment horizontal="center"/>
    </xf>
    <xf numFmtId="164" fontId="48" fillId="14" borderId="0" xfId="0" applyNumberFormat="1" applyFont="1" applyFill="1" applyAlignment="1">
      <alignment horizontal="center"/>
    </xf>
    <xf numFmtId="16" fontId="48" fillId="0" borderId="42" xfId="0" applyNumberFormat="1" applyFont="1" applyBorder="1" applyAlignment="1">
      <alignment horizontal="center"/>
    </xf>
    <xf numFmtId="0" fontId="48" fillId="0" borderId="42" xfId="0" applyFont="1" applyBorder="1" applyAlignment="1">
      <alignment wrapText="1"/>
    </xf>
    <xf numFmtId="164" fontId="48" fillId="14" borderId="42" xfId="0" applyNumberFormat="1" applyFont="1" applyFill="1" applyBorder="1" applyAlignment="1">
      <alignment horizontal="center"/>
    </xf>
    <xf numFmtId="164" fontId="63" fillId="14" borderId="0" xfId="0" applyNumberFormat="1" applyFont="1" applyFill="1" applyAlignment="1"/>
    <xf numFmtId="164" fontId="63" fillId="15" borderId="0" xfId="0" applyNumberFormat="1" applyFont="1" applyFill="1" applyAlignment="1"/>
    <xf numFmtId="0" fontId="44" fillId="0" borderId="0" xfId="0" applyFont="1">
      <alignment vertical="top"/>
    </xf>
    <xf numFmtId="49" fontId="45" fillId="0" borderId="0" xfId="0" applyNumberFormat="1" applyFont="1" applyAlignment="1">
      <alignment horizontal="left" vertical="top" wrapText="1" readingOrder="1"/>
    </xf>
    <xf numFmtId="0" fontId="0" fillId="0" borderId="0" xfId="0" applyAlignment="1"/>
    <xf numFmtId="0" fontId="44" fillId="2" borderId="0" xfId="0" applyFont="1" applyFill="1" applyAlignment="1">
      <alignment horizontal="left" vertical="top"/>
    </xf>
    <xf numFmtId="0" fontId="44" fillId="16" borderId="0" xfId="0" applyFont="1" applyFill="1" applyAlignment="1">
      <alignment vertical="top" wrapText="1"/>
    </xf>
    <xf numFmtId="0" fontId="0" fillId="16" borderId="0" xfId="0" applyFill="1">
      <alignment vertical="top"/>
    </xf>
    <xf numFmtId="0" fontId="44" fillId="16" borderId="0" xfId="0" applyFont="1" applyFill="1">
      <alignment vertical="top"/>
    </xf>
    <xf numFmtId="0" fontId="45" fillId="2" borderId="0" xfId="0" applyFont="1" applyFill="1" applyAlignment="1">
      <alignment horizontal="center" vertical="top" wrapText="1" readingOrder="1"/>
    </xf>
    <xf numFmtId="0" fontId="49" fillId="0" borderId="1" xfId="1" applyFont="1" applyBorder="1" applyAlignment="1">
      <alignment horizontal="center"/>
    </xf>
    <xf numFmtId="0" fontId="49" fillId="0" borderId="3" xfId="1" applyFont="1" applyBorder="1" applyAlignment="1">
      <alignment horizontal="center"/>
    </xf>
    <xf numFmtId="0" fontId="55" fillId="7" borderId="0" xfId="3" applyFont="1" applyFill="1" applyAlignment="1">
      <alignment horizontal="center"/>
    </xf>
    <xf numFmtId="0" fontId="68" fillId="0" borderId="0" xfId="0" applyFont="1" applyAlignment="1">
      <alignment horizontal="center"/>
    </xf>
    <xf numFmtId="17" fontId="68" fillId="0" borderId="0" xfId="0" applyNumberFormat="1" applyFont="1" applyAlignment="1">
      <alignment horizontal="center"/>
    </xf>
    <xf numFmtId="165" fontId="64" fillId="12" borderId="38" xfId="0" applyNumberFormat="1" applyFont="1" applyFill="1" applyBorder="1" applyAlignment="1">
      <alignment horizontal="center"/>
    </xf>
    <xf numFmtId="165" fontId="64" fillId="12" borderId="39" xfId="0" applyNumberFormat="1" applyFont="1" applyFill="1" applyBorder="1" applyAlignment="1">
      <alignment horizontal="center"/>
    </xf>
    <xf numFmtId="165" fontId="64" fillId="12" borderId="40" xfId="0" applyNumberFormat="1" applyFont="1" applyFill="1" applyBorder="1" applyAlignment="1">
      <alignment horizontal="center"/>
    </xf>
    <xf numFmtId="164" fontId="65" fillId="12" borderId="41" xfId="0" applyNumberFormat="1" applyFont="1" applyFill="1" applyBorder="1" applyAlignment="1">
      <alignment horizontal="center" wrapText="1"/>
    </xf>
    <xf numFmtId="0" fontId="48" fillId="0" borderId="0" xfId="0" applyFont="1" applyAlignment="1">
      <alignment horizontal="center"/>
    </xf>
  </cellXfs>
  <cellStyles count="233">
    <cellStyle name="Comma 10" xfId="39" xr:uid="{00000000-0005-0000-0000-000000000000}"/>
    <cellStyle name="Comma 10 2" xfId="93" xr:uid="{00000000-0005-0000-0000-000001000000}"/>
    <cellStyle name="Comma 10 2 2" xfId="179" xr:uid="{00000000-0005-0000-0000-000002000000}"/>
    <cellStyle name="Comma 10 3" xfId="135" xr:uid="{00000000-0005-0000-0000-000003000000}"/>
    <cellStyle name="Comma 11" xfId="41" xr:uid="{00000000-0005-0000-0000-000004000000}"/>
    <cellStyle name="Comma 11 2" xfId="95" xr:uid="{00000000-0005-0000-0000-000005000000}"/>
    <cellStyle name="Comma 11 2 2" xfId="181" xr:uid="{00000000-0005-0000-0000-000006000000}"/>
    <cellStyle name="Comma 11 3" xfId="137" xr:uid="{00000000-0005-0000-0000-000007000000}"/>
    <cellStyle name="Comma 12" xfId="43" xr:uid="{00000000-0005-0000-0000-000008000000}"/>
    <cellStyle name="Comma 12 2" xfId="97" xr:uid="{00000000-0005-0000-0000-000009000000}"/>
    <cellStyle name="Comma 12 2 2" xfId="183" xr:uid="{00000000-0005-0000-0000-00000A000000}"/>
    <cellStyle name="Comma 12 3" xfId="139" xr:uid="{00000000-0005-0000-0000-00000B000000}"/>
    <cellStyle name="Comma 13" xfId="45" xr:uid="{00000000-0005-0000-0000-00000C000000}"/>
    <cellStyle name="Comma 13 2" xfId="99" xr:uid="{00000000-0005-0000-0000-00000D000000}"/>
    <cellStyle name="Comma 13 2 2" xfId="185" xr:uid="{00000000-0005-0000-0000-00000E000000}"/>
    <cellStyle name="Comma 13 3" xfId="141" xr:uid="{00000000-0005-0000-0000-00000F000000}"/>
    <cellStyle name="Comma 14" xfId="47" xr:uid="{00000000-0005-0000-0000-000010000000}"/>
    <cellStyle name="Comma 14 2" xfId="101" xr:uid="{00000000-0005-0000-0000-000011000000}"/>
    <cellStyle name="Comma 14 2 2" xfId="187" xr:uid="{00000000-0005-0000-0000-000012000000}"/>
    <cellStyle name="Comma 14 3" xfId="143" xr:uid="{00000000-0005-0000-0000-000013000000}"/>
    <cellStyle name="Comma 15" xfId="53" xr:uid="{00000000-0005-0000-0000-000014000000}"/>
    <cellStyle name="Comma 15 2" xfId="104" xr:uid="{00000000-0005-0000-0000-000015000000}"/>
    <cellStyle name="Comma 15 2 2" xfId="190" xr:uid="{00000000-0005-0000-0000-000016000000}"/>
    <cellStyle name="Comma 15 3" xfId="146" xr:uid="{00000000-0005-0000-0000-000017000000}"/>
    <cellStyle name="Comma 16" xfId="56" xr:uid="{00000000-0005-0000-0000-000018000000}"/>
    <cellStyle name="Comma 16 2" xfId="106" xr:uid="{00000000-0005-0000-0000-000019000000}"/>
    <cellStyle name="Comma 16 2 2" xfId="192" xr:uid="{00000000-0005-0000-0000-00001A000000}"/>
    <cellStyle name="Comma 16 3" xfId="148" xr:uid="{00000000-0005-0000-0000-00001B000000}"/>
    <cellStyle name="Comma 17" xfId="58" xr:uid="{00000000-0005-0000-0000-00001C000000}"/>
    <cellStyle name="Comma 17 2" xfId="108" xr:uid="{00000000-0005-0000-0000-00001D000000}"/>
    <cellStyle name="Comma 17 2 2" xfId="194" xr:uid="{00000000-0005-0000-0000-00001E000000}"/>
    <cellStyle name="Comma 17 3" xfId="150" xr:uid="{00000000-0005-0000-0000-00001F000000}"/>
    <cellStyle name="Comma 18" xfId="62" xr:uid="{00000000-0005-0000-0000-000020000000}"/>
    <cellStyle name="Comma 18 2" xfId="110" xr:uid="{00000000-0005-0000-0000-000021000000}"/>
    <cellStyle name="Comma 18 2 2" xfId="196" xr:uid="{00000000-0005-0000-0000-000022000000}"/>
    <cellStyle name="Comma 18 3" xfId="152" xr:uid="{00000000-0005-0000-0000-000023000000}"/>
    <cellStyle name="Comma 19" xfId="66" xr:uid="{00000000-0005-0000-0000-000024000000}"/>
    <cellStyle name="Comma 19 2" xfId="154" xr:uid="{00000000-0005-0000-0000-000025000000}"/>
    <cellStyle name="Comma 2" xfId="9" xr:uid="{00000000-0005-0000-0000-000026000000}"/>
    <cellStyle name="Comma 2 2" xfId="77" xr:uid="{00000000-0005-0000-0000-000027000000}"/>
    <cellStyle name="Comma 2 2 2" xfId="163" xr:uid="{00000000-0005-0000-0000-000028000000}"/>
    <cellStyle name="Comma 2 3" xfId="119" xr:uid="{00000000-0005-0000-0000-000029000000}"/>
    <cellStyle name="Comma 20" xfId="69" xr:uid="{00000000-0005-0000-0000-00002A000000}"/>
    <cellStyle name="Comma 20 2" xfId="156" xr:uid="{00000000-0005-0000-0000-00002B000000}"/>
    <cellStyle name="Comma 21" xfId="71" xr:uid="{00000000-0005-0000-0000-00002C000000}"/>
    <cellStyle name="Comma 21 2" xfId="158" xr:uid="{00000000-0005-0000-0000-00002D000000}"/>
    <cellStyle name="Comma 22" xfId="112" xr:uid="{00000000-0005-0000-0000-00002E000000}"/>
    <cellStyle name="Comma 22 2" xfId="198" xr:uid="{00000000-0005-0000-0000-00002F000000}"/>
    <cellStyle name="Comma 23" xfId="114" xr:uid="{00000000-0005-0000-0000-000030000000}"/>
    <cellStyle name="Comma 23 2" xfId="200" xr:uid="{00000000-0005-0000-0000-000031000000}"/>
    <cellStyle name="Comma 24" xfId="202" xr:uid="{00000000-0005-0000-0000-000032000000}"/>
    <cellStyle name="Comma 25" xfId="204" xr:uid="{00000000-0005-0000-0000-000033000000}"/>
    <cellStyle name="Comma 26" xfId="206" xr:uid="{00000000-0005-0000-0000-000034000000}"/>
    <cellStyle name="Comma 27" xfId="208" xr:uid="{00000000-0005-0000-0000-000035000000}"/>
    <cellStyle name="Comma 28" xfId="210" xr:uid="{00000000-0005-0000-0000-000036000000}"/>
    <cellStyle name="Comma 29" xfId="212" xr:uid="{00000000-0005-0000-0000-000037000000}"/>
    <cellStyle name="Comma 3" xfId="12" xr:uid="{00000000-0005-0000-0000-000038000000}"/>
    <cellStyle name="Comma 3 2" xfId="79" xr:uid="{00000000-0005-0000-0000-000039000000}"/>
    <cellStyle name="Comma 3 2 2" xfId="165" xr:uid="{00000000-0005-0000-0000-00003A000000}"/>
    <cellStyle name="Comma 3 3" xfId="121" xr:uid="{00000000-0005-0000-0000-00003B000000}"/>
    <cellStyle name="Comma 30" xfId="214" xr:uid="{00000000-0005-0000-0000-00003C000000}"/>
    <cellStyle name="Comma 31" xfId="216" xr:uid="{00000000-0005-0000-0000-00003D000000}"/>
    <cellStyle name="Comma 32" xfId="218" xr:uid="{00000000-0005-0000-0000-00003E000000}"/>
    <cellStyle name="Comma 33" xfId="220" xr:uid="{00000000-0005-0000-0000-00003F000000}"/>
    <cellStyle name="Comma 34" xfId="222" xr:uid="{00000000-0005-0000-0000-000040000000}"/>
    <cellStyle name="Comma 35" xfId="224" xr:uid="{00000000-0005-0000-0000-000041000000}"/>
    <cellStyle name="Comma 36" xfId="226" xr:uid="{00000000-0005-0000-0000-000042000000}"/>
    <cellStyle name="Comma 37" xfId="228" xr:uid="{00000000-0005-0000-0000-000043000000}"/>
    <cellStyle name="Comma 38" xfId="230" xr:uid="{00000000-0005-0000-0000-000044000000}"/>
    <cellStyle name="Comma 39" xfId="232" xr:uid="{00000000-0005-0000-0000-000045000000}"/>
    <cellStyle name="Comma 4" xfId="14" xr:uid="{00000000-0005-0000-0000-000046000000}"/>
    <cellStyle name="Comma 4 2" xfId="81" xr:uid="{00000000-0005-0000-0000-000047000000}"/>
    <cellStyle name="Comma 4 2 2" xfId="167" xr:uid="{00000000-0005-0000-0000-000048000000}"/>
    <cellStyle name="Comma 4 3" xfId="123" xr:uid="{00000000-0005-0000-0000-000049000000}"/>
    <cellStyle name="Comma 5" xfId="16" xr:uid="{00000000-0005-0000-0000-00004A000000}"/>
    <cellStyle name="Comma 5 2" xfId="83" xr:uid="{00000000-0005-0000-0000-00004B000000}"/>
    <cellStyle name="Comma 5 2 2" xfId="169" xr:uid="{00000000-0005-0000-0000-00004C000000}"/>
    <cellStyle name="Comma 5 3" xfId="125" xr:uid="{00000000-0005-0000-0000-00004D000000}"/>
    <cellStyle name="Comma 6" xfId="18" xr:uid="{00000000-0005-0000-0000-00004E000000}"/>
    <cellStyle name="Comma 6 2" xfId="85" xr:uid="{00000000-0005-0000-0000-00004F000000}"/>
    <cellStyle name="Comma 6 2 2" xfId="171" xr:uid="{00000000-0005-0000-0000-000050000000}"/>
    <cellStyle name="Comma 6 3" xfId="127" xr:uid="{00000000-0005-0000-0000-000051000000}"/>
    <cellStyle name="Comma 7" xfId="20" xr:uid="{00000000-0005-0000-0000-000052000000}"/>
    <cellStyle name="Comma 7 2" xfId="87" xr:uid="{00000000-0005-0000-0000-000053000000}"/>
    <cellStyle name="Comma 7 2 2" xfId="173" xr:uid="{00000000-0005-0000-0000-000054000000}"/>
    <cellStyle name="Comma 7 3" xfId="129" xr:uid="{00000000-0005-0000-0000-000055000000}"/>
    <cellStyle name="Comma 8" xfId="22" xr:uid="{00000000-0005-0000-0000-000056000000}"/>
    <cellStyle name="Comma 8 2" xfId="89" xr:uid="{00000000-0005-0000-0000-000057000000}"/>
    <cellStyle name="Comma 8 2 2" xfId="175" xr:uid="{00000000-0005-0000-0000-000058000000}"/>
    <cellStyle name="Comma 8 3" xfId="131" xr:uid="{00000000-0005-0000-0000-000059000000}"/>
    <cellStyle name="Comma 9" xfId="37" xr:uid="{00000000-0005-0000-0000-00005A000000}"/>
    <cellStyle name="Comma 9 2" xfId="91" xr:uid="{00000000-0005-0000-0000-00005B000000}"/>
    <cellStyle name="Comma 9 2 2" xfId="177" xr:uid="{00000000-0005-0000-0000-00005C000000}"/>
    <cellStyle name="Comma 9 3" xfId="133" xr:uid="{00000000-0005-0000-0000-00005D000000}"/>
    <cellStyle name="Normal" xfId="0" builtinId="0"/>
    <cellStyle name="Normal 10" xfId="15" xr:uid="{00000000-0005-0000-0000-000060000000}"/>
    <cellStyle name="Normal 10 2" xfId="23" xr:uid="{00000000-0005-0000-0000-000061000000}"/>
    <cellStyle name="Normal 10 3" xfId="82" xr:uid="{00000000-0005-0000-0000-000062000000}"/>
    <cellStyle name="Normal 10 3 2" xfId="168" xr:uid="{00000000-0005-0000-0000-000063000000}"/>
    <cellStyle name="Normal 10 4" xfId="124" xr:uid="{00000000-0005-0000-0000-000064000000}"/>
    <cellStyle name="Normal 11" xfId="17" xr:uid="{00000000-0005-0000-0000-000065000000}"/>
    <cellStyle name="Normal 11 2" xfId="48" xr:uid="{00000000-0005-0000-0000-000066000000}"/>
    <cellStyle name="Normal 11 3" xfId="49" xr:uid="{00000000-0005-0000-0000-000067000000}"/>
    <cellStyle name="Normal 11 3 2" xfId="54" xr:uid="{00000000-0005-0000-0000-000068000000}"/>
    <cellStyle name="Normal 11 4" xfId="84" xr:uid="{00000000-0005-0000-0000-000069000000}"/>
    <cellStyle name="Normal 11 4 2" xfId="170" xr:uid="{00000000-0005-0000-0000-00006A000000}"/>
    <cellStyle name="Normal 11 5" xfId="126" xr:uid="{00000000-0005-0000-0000-00006B000000}"/>
    <cellStyle name="Normal 12" xfId="19" xr:uid="{00000000-0005-0000-0000-00006C000000}"/>
    <cellStyle name="Normal 12 2" xfId="59" xr:uid="{00000000-0005-0000-0000-00006D000000}"/>
    <cellStyle name="Normal 12 3" xfId="86" xr:uid="{00000000-0005-0000-0000-00006E000000}"/>
    <cellStyle name="Normal 12 3 2" xfId="172" xr:uid="{00000000-0005-0000-0000-00006F000000}"/>
    <cellStyle name="Normal 12 4" xfId="128" xr:uid="{00000000-0005-0000-0000-000070000000}"/>
    <cellStyle name="Normal 13" xfId="21" xr:uid="{00000000-0005-0000-0000-000071000000}"/>
    <cellStyle name="Normal 13 2" xfId="60" xr:uid="{00000000-0005-0000-0000-000072000000}"/>
    <cellStyle name="Normal 13 3" xfId="88" xr:uid="{00000000-0005-0000-0000-000073000000}"/>
    <cellStyle name="Normal 13 3 2" xfId="174" xr:uid="{00000000-0005-0000-0000-000074000000}"/>
    <cellStyle name="Normal 13 4" xfId="130" xr:uid="{00000000-0005-0000-0000-000075000000}"/>
    <cellStyle name="Normal 14" xfId="36" xr:uid="{00000000-0005-0000-0000-000076000000}"/>
    <cellStyle name="Normal 14 2" xfId="63" xr:uid="{00000000-0005-0000-0000-000077000000}"/>
    <cellStyle name="Normal 14 3" xfId="90" xr:uid="{00000000-0005-0000-0000-000078000000}"/>
    <cellStyle name="Normal 14 3 2" xfId="176" xr:uid="{00000000-0005-0000-0000-000079000000}"/>
    <cellStyle name="Normal 14 4" xfId="132" xr:uid="{00000000-0005-0000-0000-00007A000000}"/>
    <cellStyle name="Normal 15" xfId="38" xr:uid="{00000000-0005-0000-0000-00007B000000}"/>
    <cellStyle name="Normal 15 2" xfId="64" xr:uid="{00000000-0005-0000-0000-00007C000000}"/>
    <cellStyle name="Normal 15 3" xfId="67" xr:uid="{00000000-0005-0000-0000-00007D000000}"/>
    <cellStyle name="Normal 15 3 2" xfId="72" xr:uid="{00000000-0005-0000-0000-00007E000000}"/>
    <cellStyle name="Normal 15 4" xfId="92" xr:uid="{00000000-0005-0000-0000-00007F000000}"/>
    <cellStyle name="Normal 15 4 2" xfId="178" xr:uid="{00000000-0005-0000-0000-000080000000}"/>
    <cellStyle name="Normal 15 5" xfId="134" xr:uid="{00000000-0005-0000-0000-000081000000}"/>
    <cellStyle name="Normal 16" xfId="40" xr:uid="{00000000-0005-0000-0000-000082000000}"/>
    <cellStyle name="Normal 16 2" xfId="94" xr:uid="{00000000-0005-0000-0000-000083000000}"/>
    <cellStyle name="Normal 16 2 2" xfId="180" xr:uid="{00000000-0005-0000-0000-000084000000}"/>
    <cellStyle name="Normal 16 3" xfId="136" xr:uid="{00000000-0005-0000-0000-000085000000}"/>
    <cellStyle name="Normal 17" xfId="42" xr:uid="{00000000-0005-0000-0000-000086000000}"/>
    <cellStyle name="Normal 17 2" xfId="96" xr:uid="{00000000-0005-0000-0000-000087000000}"/>
    <cellStyle name="Normal 17 2 2" xfId="182" xr:uid="{00000000-0005-0000-0000-000088000000}"/>
    <cellStyle name="Normal 17 3" xfId="138" xr:uid="{00000000-0005-0000-0000-000089000000}"/>
    <cellStyle name="Normal 18" xfId="44" xr:uid="{00000000-0005-0000-0000-00008A000000}"/>
    <cellStyle name="Normal 18 2" xfId="98" xr:uid="{00000000-0005-0000-0000-00008B000000}"/>
    <cellStyle name="Normal 18 2 2" xfId="184" xr:uid="{00000000-0005-0000-0000-00008C000000}"/>
    <cellStyle name="Normal 18 3" xfId="140" xr:uid="{00000000-0005-0000-0000-00008D000000}"/>
    <cellStyle name="Normal 19" xfId="46" xr:uid="{00000000-0005-0000-0000-00008E000000}"/>
    <cellStyle name="Normal 19 2" xfId="100" xr:uid="{00000000-0005-0000-0000-00008F000000}"/>
    <cellStyle name="Normal 19 2 2" xfId="186" xr:uid="{00000000-0005-0000-0000-000090000000}"/>
    <cellStyle name="Normal 19 3" xfId="142" xr:uid="{00000000-0005-0000-0000-000091000000}"/>
    <cellStyle name="Normal 2" xfId="4" xr:uid="{00000000-0005-0000-0000-000092000000}"/>
    <cellStyle name="Normal 2 2" xfId="73" xr:uid="{00000000-0005-0000-0000-000093000000}"/>
    <cellStyle name="Normal 2 2 2" xfId="159" xr:uid="{00000000-0005-0000-0000-000094000000}"/>
    <cellStyle name="Normal 2 3" xfId="115" xr:uid="{00000000-0005-0000-0000-000095000000}"/>
    <cellStyle name="Normal 20" xfId="52" xr:uid="{00000000-0005-0000-0000-000096000000}"/>
    <cellStyle name="Normal 20 2" xfId="103" xr:uid="{00000000-0005-0000-0000-000097000000}"/>
    <cellStyle name="Normal 20 2 2" xfId="189" xr:uid="{00000000-0005-0000-0000-000098000000}"/>
    <cellStyle name="Normal 20 3" xfId="145" xr:uid="{00000000-0005-0000-0000-000099000000}"/>
    <cellStyle name="Normal 21" xfId="55" xr:uid="{00000000-0005-0000-0000-00009A000000}"/>
    <cellStyle name="Normal 21 2" xfId="105" xr:uid="{00000000-0005-0000-0000-00009B000000}"/>
    <cellStyle name="Normal 21 2 2" xfId="191" xr:uid="{00000000-0005-0000-0000-00009C000000}"/>
    <cellStyle name="Normal 21 3" xfId="147" xr:uid="{00000000-0005-0000-0000-00009D000000}"/>
    <cellStyle name="Normal 22" xfId="57" xr:uid="{00000000-0005-0000-0000-00009E000000}"/>
    <cellStyle name="Normal 22 2" xfId="107" xr:uid="{00000000-0005-0000-0000-00009F000000}"/>
    <cellStyle name="Normal 22 2 2" xfId="193" xr:uid="{00000000-0005-0000-0000-0000A0000000}"/>
    <cellStyle name="Normal 22 3" xfId="149" xr:uid="{00000000-0005-0000-0000-0000A1000000}"/>
    <cellStyle name="Normal 23" xfId="61" xr:uid="{00000000-0005-0000-0000-0000A2000000}"/>
    <cellStyle name="Normal 23 2" xfId="109" xr:uid="{00000000-0005-0000-0000-0000A3000000}"/>
    <cellStyle name="Normal 23 2 2" xfId="195" xr:uid="{00000000-0005-0000-0000-0000A4000000}"/>
    <cellStyle name="Normal 23 3" xfId="151" xr:uid="{00000000-0005-0000-0000-0000A5000000}"/>
    <cellStyle name="Normal 24" xfId="65" xr:uid="{00000000-0005-0000-0000-0000A6000000}"/>
    <cellStyle name="Normal 24 2" xfId="153" xr:uid="{00000000-0005-0000-0000-0000A7000000}"/>
    <cellStyle name="Normal 25" xfId="68" xr:uid="{00000000-0005-0000-0000-0000A8000000}"/>
    <cellStyle name="Normal 25 2" xfId="155" xr:uid="{00000000-0005-0000-0000-0000A9000000}"/>
    <cellStyle name="Normal 26" xfId="70" xr:uid="{00000000-0005-0000-0000-0000AA000000}"/>
    <cellStyle name="Normal 26 2" xfId="157" xr:uid="{00000000-0005-0000-0000-0000AB000000}"/>
    <cellStyle name="Normal 27" xfId="111" xr:uid="{00000000-0005-0000-0000-0000AC000000}"/>
    <cellStyle name="Normal 27 2" xfId="197" xr:uid="{00000000-0005-0000-0000-0000AD000000}"/>
    <cellStyle name="Normal 28" xfId="113" xr:uid="{00000000-0005-0000-0000-0000AE000000}"/>
    <cellStyle name="Normal 28 2" xfId="199" xr:uid="{00000000-0005-0000-0000-0000AF000000}"/>
    <cellStyle name="Normal 29" xfId="201" xr:uid="{00000000-0005-0000-0000-0000B0000000}"/>
    <cellStyle name="Normal 3" xfId="5" xr:uid="{00000000-0005-0000-0000-0000B1000000}"/>
    <cellStyle name="Normal 3 2" xfId="50" xr:uid="{00000000-0005-0000-0000-0000B2000000}"/>
    <cellStyle name="Normal 3 3" xfId="74" xr:uid="{00000000-0005-0000-0000-0000B3000000}"/>
    <cellStyle name="Normal 3 3 2" xfId="160" xr:uid="{00000000-0005-0000-0000-0000B4000000}"/>
    <cellStyle name="Normal 3 4" xfId="116" xr:uid="{00000000-0005-0000-0000-0000B5000000}"/>
    <cellStyle name="Normal 30" xfId="203" xr:uid="{00000000-0005-0000-0000-0000B6000000}"/>
    <cellStyle name="Normal 31" xfId="205" xr:uid="{00000000-0005-0000-0000-0000B7000000}"/>
    <cellStyle name="Normal 32" xfId="207" xr:uid="{00000000-0005-0000-0000-0000B8000000}"/>
    <cellStyle name="Normal 33" xfId="209" xr:uid="{00000000-0005-0000-0000-0000B9000000}"/>
    <cellStyle name="Normal 34" xfId="211" xr:uid="{00000000-0005-0000-0000-0000BA000000}"/>
    <cellStyle name="Normal 35" xfId="213" xr:uid="{00000000-0005-0000-0000-0000BB000000}"/>
    <cellStyle name="Normal 36" xfId="215" xr:uid="{00000000-0005-0000-0000-0000BC000000}"/>
    <cellStyle name="Normal 37" xfId="217" xr:uid="{00000000-0005-0000-0000-0000BD000000}"/>
    <cellStyle name="Normal 38" xfId="219" xr:uid="{00000000-0005-0000-0000-0000BE000000}"/>
    <cellStyle name="Normal 39" xfId="221" xr:uid="{00000000-0005-0000-0000-0000BF000000}"/>
    <cellStyle name="Normal 4" xfId="6" xr:uid="{00000000-0005-0000-0000-0000C0000000}"/>
    <cellStyle name="Normal 40" xfId="223" xr:uid="{00000000-0005-0000-0000-0000C1000000}"/>
    <cellStyle name="Normal 41" xfId="225" xr:uid="{00000000-0005-0000-0000-0000C2000000}"/>
    <cellStyle name="Normal 42" xfId="227" xr:uid="{00000000-0005-0000-0000-0000C3000000}"/>
    <cellStyle name="Normal 43" xfId="229" xr:uid="{00000000-0005-0000-0000-0000C4000000}"/>
    <cellStyle name="Normal 44" xfId="231" xr:uid="{00000000-0005-0000-0000-0000C5000000}"/>
    <cellStyle name="Normal 5" xfId="7" xr:uid="{00000000-0005-0000-0000-0000C6000000}"/>
    <cellStyle name="Normal 5 2" xfId="75" xr:uid="{00000000-0005-0000-0000-0000C7000000}"/>
    <cellStyle name="Normal 5 2 2" xfId="161" xr:uid="{00000000-0005-0000-0000-0000C8000000}"/>
    <cellStyle name="Normal 5 3" xfId="117" xr:uid="{00000000-0005-0000-0000-0000C9000000}"/>
    <cellStyle name="Normal 6" xfId="8" xr:uid="{00000000-0005-0000-0000-0000CA000000}"/>
    <cellStyle name="Normal 6 2" xfId="24" xr:uid="{00000000-0005-0000-0000-0000CB000000}"/>
    <cellStyle name="Normal 6 3" xfId="25" xr:uid="{00000000-0005-0000-0000-0000CC000000}"/>
    <cellStyle name="Normal 6 3 2" xfId="26" xr:uid="{00000000-0005-0000-0000-0000CD000000}"/>
    <cellStyle name="Normal 6 4" xfId="76" xr:uid="{00000000-0005-0000-0000-0000CE000000}"/>
    <cellStyle name="Normal 6 4 2" xfId="162" xr:uid="{00000000-0005-0000-0000-0000CF000000}"/>
    <cellStyle name="Normal 6 5" xfId="118" xr:uid="{00000000-0005-0000-0000-0000D0000000}"/>
    <cellStyle name="Normal 7" xfId="10" xr:uid="{00000000-0005-0000-0000-0000D1000000}"/>
    <cellStyle name="Normal 7 2" xfId="27" xr:uid="{00000000-0005-0000-0000-0000D2000000}"/>
    <cellStyle name="Normal 7 2 2" xfId="28" xr:uid="{00000000-0005-0000-0000-0000D3000000}"/>
    <cellStyle name="Normal 7 2 2 2" xfId="29" xr:uid="{00000000-0005-0000-0000-0000D4000000}"/>
    <cellStyle name="Normal 7 2 3" xfId="30" xr:uid="{00000000-0005-0000-0000-0000D5000000}"/>
    <cellStyle name="Normal 7 3" xfId="31" xr:uid="{00000000-0005-0000-0000-0000D6000000}"/>
    <cellStyle name="Normal 8" xfId="11" xr:uid="{00000000-0005-0000-0000-0000D7000000}"/>
    <cellStyle name="Normal 8 2" xfId="32" xr:uid="{00000000-0005-0000-0000-0000D8000000}"/>
    <cellStyle name="Normal 8 2 2" xfId="33" xr:uid="{00000000-0005-0000-0000-0000D9000000}"/>
    <cellStyle name="Normal 8 3" xfId="34" xr:uid="{00000000-0005-0000-0000-0000DA000000}"/>
    <cellStyle name="Normal 8 4" xfId="78" xr:uid="{00000000-0005-0000-0000-0000DB000000}"/>
    <cellStyle name="Normal 8 4 2" xfId="164" xr:uid="{00000000-0005-0000-0000-0000DC000000}"/>
    <cellStyle name="Normal 8 5" xfId="120" xr:uid="{00000000-0005-0000-0000-0000DD000000}"/>
    <cellStyle name="Normal 9" xfId="13" xr:uid="{00000000-0005-0000-0000-0000DE000000}"/>
    <cellStyle name="Normal 9 2" xfId="35" xr:uid="{00000000-0005-0000-0000-0000DF000000}"/>
    <cellStyle name="Normal 9 3" xfId="80" xr:uid="{00000000-0005-0000-0000-0000E0000000}"/>
    <cellStyle name="Normal 9 3 2" xfId="166" xr:uid="{00000000-0005-0000-0000-0000E1000000}"/>
    <cellStyle name="Normal 9 4" xfId="122" xr:uid="{00000000-0005-0000-0000-0000E2000000}"/>
    <cellStyle name="Normal_Journal Apr 05" xfId="1" xr:uid="{00000000-0005-0000-0000-0000E3000000}"/>
    <cellStyle name="Normal_Journal May 05" xfId="2" xr:uid="{00000000-0005-0000-0000-0000E4000000}"/>
    <cellStyle name="Normal_Journals" xfId="3" xr:uid="{00000000-0005-0000-0000-0000E5000000}"/>
    <cellStyle name="Note 2" xfId="51" xr:uid="{00000000-0005-0000-0000-0000E6000000}"/>
    <cellStyle name="Note 2 2" xfId="102" xr:uid="{00000000-0005-0000-0000-0000E7000000}"/>
    <cellStyle name="Note 2 2 2" xfId="188" xr:uid="{00000000-0005-0000-0000-0000E8000000}"/>
    <cellStyle name="Note 2 3" xfId="144" xr:uid="{00000000-0005-0000-0000-0000E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029"/>
  <sheetViews>
    <sheetView tabSelected="1" topLeftCell="A5" zoomScale="85" zoomScaleNormal="85" workbookViewId="0">
      <pane ySplit="1" topLeftCell="A6" activePane="bottomLeft" state="frozen"/>
      <selection activeCell="A5" sqref="A5"/>
      <selection pane="bottomLeft" activeCell="E812" sqref="E812"/>
    </sheetView>
  </sheetViews>
  <sheetFormatPr defaultColWidth="9.109375" defaultRowHeight="13.2" x14ac:dyDescent="0.25"/>
  <cols>
    <col min="1" max="1" width="12.5546875" customWidth="1"/>
    <col min="2" max="2" width="1.109375" customWidth="1"/>
    <col min="3" max="3" width="15.5546875" customWidth="1"/>
    <col min="4" max="4" width="1.109375" customWidth="1"/>
    <col min="5" max="5" width="49.88671875" bestFit="1" customWidth="1"/>
    <col min="6" max="6" width="1.109375" customWidth="1"/>
    <col min="7" max="7" width="11.109375" customWidth="1"/>
    <col min="8" max="8" width="1.109375" customWidth="1"/>
    <col min="9" max="9" width="30.5546875" customWidth="1"/>
    <col min="10" max="10" width="1.109375" customWidth="1"/>
    <col min="11" max="11" width="31.33203125" bestFit="1" customWidth="1"/>
    <col min="12" max="12" width="1.109375" customWidth="1"/>
    <col min="13" max="13" width="10.109375" customWidth="1"/>
  </cols>
  <sheetData>
    <row r="2" spans="1:13" ht="12.75" customHeight="1" x14ac:dyDescent="0.25">
      <c r="A2" s="189" t="e">
        <f>#REF!</f>
        <v>#REF!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</row>
    <row r="3" spans="1:13" x14ac:dyDescent="0.25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5" spans="1:13" ht="48" customHeight="1" x14ac:dyDescent="0.25">
      <c r="A5" s="4" t="s">
        <v>252</v>
      </c>
      <c r="C5" s="183" t="s">
        <v>11</v>
      </c>
      <c r="D5" s="1"/>
      <c r="E5" s="4" t="s">
        <v>253</v>
      </c>
      <c r="F5" s="1"/>
      <c r="G5" s="7" t="s">
        <v>254</v>
      </c>
      <c r="I5" s="4" t="s">
        <v>255</v>
      </c>
      <c r="K5" s="4" t="s">
        <v>256</v>
      </c>
      <c r="M5" s="186" t="s">
        <v>257</v>
      </c>
    </row>
    <row r="6" spans="1:13" ht="12.6" customHeight="1" x14ac:dyDescent="0.25">
      <c r="A6" s="5" t="s">
        <v>526</v>
      </c>
      <c r="C6" s="184" t="s">
        <v>539</v>
      </c>
      <c r="E6" s="6" t="s">
        <v>476</v>
      </c>
      <c r="F6" s="2"/>
      <c r="G6" s="8">
        <v>4636.68</v>
      </c>
      <c r="I6" s="3" t="s">
        <v>433</v>
      </c>
      <c r="K6" s="6" t="s">
        <v>507</v>
      </c>
    </row>
    <row r="7" spans="1:13" x14ac:dyDescent="0.25">
      <c r="A7" s="5" t="s">
        <v>527</v>
      </c>
      <c r="C7" s="184" t="s">
        <v>540</v>
      </c>
      <c r="E7" s="6" t="s">
        <v>436</v>
      </c>
      <c r="F7" s="2"/>
      <c r="G7" s="8">
        <v>23716.62</v>
      </c>
      <c r="I7" s="3" t="s">
        <v>280</v>
      </c>
      <c r="K7" s="6" t="s">
        <v>300</v>
      </c>
    </row>
    <row r="8" spans="1:13" x14ac:dyDescent="0.25">
      <c r="A8" s="5" t="s">
        <v>527</v>
      </c>
      <c r="C8" s="184" t="s">
        <v>541</v>
      </c>
      <c r="E8" s="6" t="s">
        <v>436</v>
      </c>
      <c r="F8" s="2"/>
      <c r="G8" s="8">
        <v>-70683.67</v>
      </c>
      <c r="I8" s="3" t="s">
        <v>280</v>
      </c>
      <c r="K8" s="6" t="s">
        <v>300</v>
      </c>
    </row>
    <row r="9" spans="1:13" x14ac:dyDescent="0.25">
      <c r="A9" s="5" t="s">
        <v>527</v>
      </c>
      <c r="C9" s="184" t="s">
        <v>542</v>
      </c>
      <c r="E9" s="6" t="s">
        <v>436</v>
      </c>
      <c r="F9" s="2"/>
      <c r="G9" s="8">
        <v>3139.08</v>
      </c>
      <c r="I9" s="3" t="s">
        <v>280</v>
      </c>
      <c r="K9" s="6" t="s">
        <v>300</v>
      </c>
    </row>
    <row r="10" spans="1:13" x14ac:dyDescent="0.25">
      <c r="A10" s="5" t="s">
        <v>527</v>
      </c>
      <c r="C10" s="184" t="s">
        <v>543</v>
      </c>
      <c r="E10" s="6" t="s">
        <v>436</v>
      </c>
      <c r="F10" s="2"/>
      <c r="G10" s="8">
        <v>2136.5300000000002</v>
      </c>
      <c r="I10" s="3" t="s">
        <v>280</v>
      </c>
      <c r="K10" s="6" t="s">
        <v>300</v>
      </c>
    </row>
    <row r="11" spans="1:13" x14ac:dyDescent="0.25">
      <c r="A11" s="5" t="s">
        <v>527</v>
      </c>
      <c r="C11" s="184" t="s">
        <v>544</v>
      </c>
      <c r="E11" s="6" t="s">
        <v>436</v>
      </c>
      <c r="F11" s="2"/>
      <c r="G11" s="8">
        <v>3019.41</v>
      </c>
      <c r="I11" s="3" t="s">
        <v>296</v>
      </c>
      <c r="K11" s="6" t="s">
        <v>325</v>
      </c>
    </row>
    <row r="12" spans="1:13" x14ac:dyDescent="0.25">
      <c r="A12" s="5" t="s">
        <v>527</v>
      </c>
      <c r="C12" s="184" t="s">
        <v>545</v>
      </c>
      <c r="E12" s="6" t="s">
        <v>436</v>
      </c>
      <c r="F12" s="2"/>
      <c r="G12" s="8">
        <v>8006.9</v>
      </c>
      <c r="I12" s="3" t="s">
        <v>280</v>
      </c>
      <c r="K12" s="6" t="s">
        <v>300</v>
      </c>
    </row>
    <row r="13" spans="1:13" x14ac:dyDescent="0.25">
      <c r="A13" s="5" t="s">
        <v>528</v>
      </c>
      <c r="C13" s="184" t="s">
        <v>546</v>
      </c>
      <c r="E13" s="6" t="s">
        <v>465</v>
      </c>
      <c r="F13" s="2"/>
      <c r="G13" s="8">
        <v>4580</v>
      </c>
      <c r="I13" s="3" t="s">
        <v>433</v>
      </c>
      <c r="K13" s="6" t="s">
        <v>507</v>
      </c>
    </row>
    <row r="14" spans="1:13" x14ac:dyDescent="0.25">
      <c r="A14" s="5" t="s">
        <v>528</v>
      </c>
      <c r="C14" s="184" t="s">
        <v>546</v>
      </c>
      <c r="E14" s="6" t="s">
        <v>465</v>
      </c>
      <c r="F14" s="2"/>
      <c r="G14" s="8">
        <v>4580</v>
      </c>
      <c r="I14" s="3" t="s">
        <v>433</v>
      </c>
      <c r="K14" s="6" t="s">
        <v>507</v>
      </c>
    </row>
    <row r="15" spans="1:13" x14ac:dyDescent="0.25">
      <c r="A15" s="5" t="s">
        <v>527</v>
      </c>
      <c r="C15" s="184" t="s">
        <v>547</v>
      </c>
      <c r="E15" s="6" t="s">
        <v>436</v>
      </c>
      <c r="F15" s="2"/>
      <c r="G15" s="8">
        <v>2951.64</v>
      </c>
      <c r="I15" s="3" t="s">
        <v>296</v>
      </c>
      <c r="K15" s="6" t="s">
        <v>325</v>
      </c>
    </row>
    <row r="16" spans="1:13" x14ac:dyDescent="0.25">
      <c r="A16" s="5" t="s">
        <v>527</v>
      </c>
      <c r="C16" s="184" t="s">
        <v>548</v>
      </c>
      <c r="E16" s="6" t="s">
        <v>436</v>
      </c>
      <c r="F16" s="2"/>
      <c r="G16" s="8">
        <v>2136.5300000000002</v>
      </c>
      <c r="I16" s="3" t="s">
        <v>280</v>
      </c>
      <c r="K16" s="6" t="s">
        <v>300</v>
      </c>
    </row>
    <row r="17" spans="1:11" x14ac:dyDescent="0.25">
      <c r="A17" s="5" t="s">
        <v>527</v>
      </c>
      <c r="C17" s="184" t="s">
        <v>549</v>
      </c>
      <c r="E17" s="6" t="s">
        <v>436</v>
      </c>
      <c r="F17" s="2"/>
      <c r="G17" s="8">
        <v>3128.77</v>
      </c>
      <c r="I17" s="3" t="s">
        <v>280</v>
      </c>
      <c r="K17" s="6" t="s">
        <v>300</v>
      </c>
    </row>
    <row r="18" spans="1:11" x14ac:dyDescent="0.25">
      <c r="A18" s="5" t="s">
        <v>527</v>
      </c>
      <c r="C18" s="184" t="s">
        <v>550</v>
      </c>
      <c r="E18" s="6" t="s">
        <v>436</v>
      </c>
      <c r="F18" s="2"/>
      <c r="G18" s="8">
        <v>3133.27</v>
      </c>
      <c r="I18" s="3" t="s">
        <v>280</v>
      </c>
      <c r="K18" s="6" t="s">
        <v>300</v>
      </c>
    </row>
    <row r="19" spans="1:11" x14ac:dyDescent="0.25">
      <c r="A19" s="5" t="s">
        <v>527</v>
      </c>
      <c r="C19" s="184" t="s">
        <v>551</v>
      </c>
      <c r="E19" s="6" t="s">
        <v>436</v>
      </c>
      <c r="F19" s="2"/>
      <c r="G19" s="8">
        <v>2802.88</v>
      </c>
      <c r="I19" s="3" t="s">
        <v>296</v>
      </c>
      <c r="K19" s="6" t="s">
        <v>325</v>
      </c>
    </row>
    <row r="20" spans="1:11" x14ac:dyDescent="0.25">
      <c r="A20" s="5" t="s">
        <v>527</v>
      </c>
      <c r="C20" s="184" t="s">
        <v>552</v>
      </c>
      <c r="E20" s="6" t="s">
        <v>436</v>
      </c>
      <c r="F20" s="2"/>
      <c r="G20" s="8">
        <v>-23639.45</v>
      </c>
      <c r="I20" s="3" t="s">
        <v>280</v>
      </c>
      <c r="K20" s="6" t="s">
        <v>300</v>
      </c>
    </row>
    <row r="21" spans="1:11" x14ac:dyDescent="0.25">
      <c r="A21" s="5" t="s">
        <v>527</v>
      </c>
      <c r="C21" s="184" t="s">
        <v>553</v>
      </c>
      <c r="E21" s="6" t="s">
        <v>436</v>
      </c>
      <c r="F21" s="2"/>
      <c r="G21" s="8">
        <v>2121.63</v>
      </c>
      <c r="I21" s="3" t="s">
        <v>280</v>
      </c>
      <c r="K21" s="6" t="s">
        <v>300</v>
      </c>
    </row>
    <row r="22" spans="1:11" x14ac:dyDescent="0.25">
      <c r="A22" s="5" t="s">
        <v>527</v>
      </c>
      <c r="C22" s="184" t="s">
        <v>554</v>
      </c>
      <c r="E22" s="6" t="s">
        <v>436</v>
      </c>
      <c r="F22" s="2"/>
      <c r="G22" s="8">
        <v>2121.64</v>
      </c>
      <c r="I22" s="3" t="s">
        <v>280</v>
      </c>
      <c r="K22" s="6" t="s">
        <v>300</v>
      </c>
    </row>
    <row r="23" spans="1:11" x14ac:dyDescent="0.25">
      <c r="A23" s="5" t="s">
        <v>527</v>
      </c>
      <c r="C23" s="184" t="s">
        <v>555</v>
      </c>
      <c r="E23" s="6" t="s">
        <v>436</v>
      </c>
      <c r="F23" s="2"/>
      <c r="G23" s="8">
        <v>2121.64</v>
      </c>
      <c r="I23" s="3" t="s">
        <v>280</v>
      </c>
      <c r="K23" s="6" t="s">
        <v>300</v>
      </c>
    </row>
    <row r="24" spans="1:11" x14ac:dyDescent="0.25">
      <c r="A24" s="5" t="s">
        <v>527</v>
      </c>
      <c r="C24" s="184" t="s">
        <v>556</v>
      </c>
      <c r="E24" s="6" t="s">
        <v>436</v>
      </c>
      <c r="F24" s="2"/>
      <c r="G24" s="8">
        <v>2121.64</v>
      </c>
      <c r="I24" s="3" t="s">
        <v>280</v>
      </c>
      <c r="K24" s="6" t="s">
        <v>300</v>
      </c>
    </row>
    <row r="25" spans="1:11" x14ac:dyDescent="0.25">
      <c r="A25" s="5" t="s">
        <v>527</v>
      </c>
      <c r="C25" s="184" t="s">
        <v>557</v>
      </c>
      <c r="E25" s="6" t="s">
        <v>436</v>
      </c>
      <c r="F25" s="2"/>
      <c r="G25" s="8">
        <v>2121.64</v>
      </c>
      <c r="I25" s="3" t="s">
        <v>280</v>
      </c>
      <c r="K25" s="6" t="s">
        <v>300</v>
      </c>
    </row>
    <row r="26" spans="1:11" x14ac:dyDescent="0.25">
      <c r="A26" s="5" t="s">
        <v>527</v>
      </c>
      <c r="C26" s="184" t="s">
        <v>558</v>
      </c>
      <c r="E26" s="6" t="s">
        <v>436</v>
      </c>
      <c r="F26" s="2"/>
      <c r="G26" s="8">
        <v>2121.63</v>
      </c>
      <c r="I26" s="3" t="s">
        <v>280</v>
      </c>
      <c r="K26" s="6" t="s">
        <v>300</v>
      </c>
    </row>
    <row r="27" spans="1:11" x14ac:dyDescent="0.25">
      <c r="A27" s="5" t="s">
        <v>527</v>
      </c>
      <c r="C27" s="184" t="s">
        <v>559</v>
      </c>
      <c r="E27" s="6" t="s">
        <v>436</v>
      </c>
      <c r="F27" s="2"/>
      <c r="G27" s="8">
        <v>3113.94</v>
      </c>
      <c r="I27" s="3" t="s">
        <v>280</v>
      </c>
      <c r="K27" s="6" t="s">
        <v>300</v>
      </c>
    </row>
    <row r="28" spans="1:11" x14ac:dyDescent="0.25">
      <c r="A28" s="5" t="s">
        <v>529</v>
      </c>
      <c r="C28" s="184" t="s">
        <v>560</v>
      </c>
      <c r="E28" s="185" t="s">
        <v>432</v>
      </c>
      <c r="F28" s="2"/>
      <c r="G28" s="8">
        <v>533</v>
      </c>
      <c r="I28" s="3" t="s">
        <v>364</v>
      </c>
      <c r="K28" s="6" t="s">
        <v>324</v>
      </c>
    </row>
    <row r="29" spans="1:11" x14ac:dyDescent="0.25">
      <c r="A29" s="5" t="s">
        <v>529</v>
      </c>
      <c r="C29" s="184" t="s">
        <v>560</v>
      </c>
      <c r="E29" s="185" t="s">
        <v>432</v>
      </c>
      <c r="F29" s="2"/>
      <c r="G29" s="8">
        <v>533</v>
      </c>
      <c r="I29" s="3" t="s">
        <v>364</v>
      </c>
      <c r="K29" s="6" t="s">
        <v>324</v>
      </c>
    </row>
    <row r="30" spans="1:11" x14ac:dyDescent="0.25">
      <c r="A30" s="5" t="s">
        <v>529</v>
      </c>
      <c r="C30" s="184" t="s">
        <v>561</v>
      </c>
      <c r="E30" s="185" t="s">
        <v>432</v>
      </c>
      <c r="F30" s="2"/>
      <c r="G30" s="8">
        <v>364.16</v>
      </c>
      <c r="I30" s="3" t="s">
        <v>373</v>
      </c>
      <c r="K30" s="6" t="s">
        <v>324</v>
      </c>
    </row>
    <row r="31" spans="1:11" x14ac:dyDescent="0.25">
      <c r="A31" s="5" t="s">
        <v>528</v>
      </c>
      <c r="C31" s="184" t="s">
        <v>562</v>
      </c>
      <c r="E31" s="185" t="s">
        <v>357</v>
      </c>
      <c r="F31" s="2"/>
      <c r="G31" s="8">
        <v>485.83</v>
      </c>
      <c r="I31" s="3" t="s">
        <v>373</v>
      </c>
      <c r="K31" s="6" t="s">
        <v>324</v>
      </c>
    </row>
    <row r="32" spans="1:11" x14ac:dyDescent="0.25">
      <c r="A32" s="5" t="s">
        <v>529</v>
      </c>
      <c r="C32" s="184" t="s">
        <v>563</v>
      </c>
      <c r="E32" s="6" t="s">
        <v>432</v>
      </c>
      <c r="F32" s="2"/>
      <c r="G32" s="8">
        <v>-694.72</v>
      </c>
      <c r="I32" s="3" t="s">
        <v>347</v>
      </c>
      <c r="K32" s="6" t="s">
        <v>324</v>
      </c>
    </row>
    <row r="33" spans="1:11" x14ac:dyDescent="0.25">
      <c r="A33" s="5" t="s">
        <v>528</v>
      </c>
      <c r="C33" s="184" t="s">
        <v>564</v>
      </c>
      <c r="E33" s="6" t="s">
        <v>357</v>
      </c>
      <c r="F33" s="2"/>
      <c r="G33" s="8">
        <v>795.52</v>
      </c>
      <c r="I33" s="3" t="s">
        <v>347</v>
      </c>
      <c r="K33" s="6" t="s">
        <v>324</v>
      </c>
    </row>
    <row r="34" spans="1:11" x14ac:dyDescent="0.25">
      <c r="A34" s="5" t="s">
        <v>528</v>
      </c>
      <c r="C34" s="184" t="s">
        <v>565</v>
      </c>
      <c r="E34" s="6" t="s">
        <v>357</v>
      </c>
      <c r="F34" s="2"/>
      <c r="G34" s="8">
        <v>-760</v>
      </c>
      <c r="I34" s="3" t="s">
        <v>1337</v>
      </c>
      <c r="K34" s="6" t="s">
        <v>324</v>
      </c>
    </row>
    <row r="35" spans="1:11" x14ac:dyDescent="0.25">
      <c r="A35" s="5" t="s">
        <v>528</v>
      </c>
      <c r="C35" s="184" t="s">
        <v>566</v>
      </c>
      <c r="E35" s="6" t="s">
        <v>357</v>
      </c>
      <c r="F35" s="2"/>
      <c r="G35" s="8">
        <v>-760</v>
      </c>
      <c r="I35" s="3" t="s">
        <v>504</v>
      </c>
      <c r="K35" s="6" t="s">
        <v>324</v>
      </c>
    </row>
    <row r="36" spans="1:11" x14ac:dyDescent="0.25">
      <c r="A36" s="5" t="s">
        <v>528</v>
      </c>
      <c r="C36" s="184" t="s">
        <v>567</v>
      </c>
      <c r="E36" s="6" t="s">
        <v>357</v>
      </c>
      <c r="F36" s="2"/>
      <c r="G36" s="8">
        <v>-760</v>
      </c>
      <c r="I36" s="3" t="s">
        <v>446</v>
      </c>
      <c r="K36" s="6" t="s">
        <v>324</v>
      </c>
    </row>
    <row r="37" spans="1:11" x14ac:dyDescent="0.25">
      <c r="A37" s="5" t="s">
        <v>528</v>
      </c>
      <c r="C37" s="184" t="s">
        <v>568</v>
      </c>
      <c r="E37" s="6" t="s">
        <v>357</v>
      </c>
      <c r="F37" s="2"/>
      <c r="G37" s="8">
        <v>-760</v>
      </c>
      <c r="I37" s="3" t="s">
        <v>373</v>
      </c>
      <c r="K37" s="6" t="s">
        <v>324</v>
      </c>
    </row>
    <row r="38" spans="1:11" x14ac:dyDescent="0.25">
      <c r="A38" s="5" t="s">
        <v>528</v>
      </c>
      <c r="C38" s="184" t="s">
        <v>569</v>
      </c>
      <c r="E38" s="6" t="s">
        <v>1254</v>
      </c>
      <c r="F38" s="2"/>
      <c r="G38" s="8">
        <v>8910</v>
      </c>
      <c r="I38" s="3" t="s">
        <v>430</v>
      </c>
      <c r="K38" s="6" t="s">
        <v>431</v>
      </c>
    </row>
    <row r="39" spans="1:11" x14ac:dyDescent="0.25">
      <c r="A39" s="5" t="s">
        <v>528</v>
      </c>
      <c r="C39" s="184" t="s">
        <v>570</v>
      </c>
      <c r="E39" s="6" t="s">
        <v>1254</v>
      </c>
      <c r="F39" s="2"/>
      <c r="G39" s="8">
        <v>17261.5</v>
      </c>
      <c r="I39" s="3" t="s">
        <v>430</v>
      </c>
      <c r="K39" s="6" t="s">
        <v>431</v>
      </c>
    </row>
    <row r="40" spans="1:11" x14ac:dyDescent="0.25">
      <c r="A40" s="5" t="s">
        <v>528</v>
      </c>
      <c r="C40" s="184" t="s">
        <v>571</v>
      </c>
      <c r="E40" s="6" t="s">
        <v>1254</v>
      </c>
      <c r="F40" s="2"/>
      <c r="G40" s="8">
        <v>2172.06</v>
      </c>
      <c r="I40" s="3" t="s">
        <v>430</v>
      </c>
      <c r="K40" s="6" t="s">
        <v>431</v>
      </c>
    </row>
    <row r="41" spans="1:11" x14ac:dyDescent="0.25">
      <c r="A41" s="5" t="s">
        <v>530</v>
      </c>
      <c r="C41" s="184" t="s">
        <v>572</v>
      </c>
      <c r="E41" s="6" t="s">
        <v>1254</v>
      </c>
      <c r="F41" s="2"/>
      <c r="G41" s="8">
        <v>45195.5</v>
      </c>
      <c r="I41" s="3" t="s">
        <v>277</v>
      </c>
      <c r="K41" s="6" t="s">
        <v>300</v>
      </c>
    </row>
    <row r="42" spans="1:11" x14ac:dyDescent="0.25">
      <c r="A42" s="5" t="s">
        <v>528</v>
      </c>
      <c r="C42" s="184" t="s">
        <v>573</v>
      </c>
      <c r="E42" s="6" t="s">
        <v>1254</v>
      </c>
      <c r="F42" s="2"/>
      <c r="G42" s="8">
        <v>1863.68</v>
      </c>
      <c r="I42" s="3" t="s">
        <v>430</v>
      </c>
      <c r="K42" s="6" t="s">
        <v>431</v>
      </c>
    </row>
    <row r="43" spans="1:11" x14ac:dyDescent="0.25">
      <c r="A43" s="5" t="s">
        <v>528</v>
      </c>
      <c r="C43" s="184" t="s">
        <v>574</v>
      </c>
      <c r="E43" s="6" t="s">
        <v>1254</v>
      </c>
      <c r="F43" s="2"/>
      <c r="G43" s="8">
        <v>34476</v>
      </c>
      <c r="I43" s="3" t="s">
        <v>277</v>
      </c>
      <c r="K43" s="6" t="s">
        <v>300</v>
      </c>
    </row>
    <row r="44" spans="1:11" x14ac:dyDescent="0.25">
      <c r="A44" s="5" t="s">
        <v>528</v>
      </c>
      <c r="C44" s="184" t="s">
        <v>575</v>
      </c>
      <c r="E44" s="6" t="s">
        <v>1254</v>
      </c>
      <c r="F44" s="2"/>
      <c r="G44" s="8">
        <v>12066.6</v>
      </c>
      <c r="I44" s="3" t="s">
        <v>430</v>
      </c>
      <c r="K44" s="6" t="s">
        <v>431</v>
      </c>
    </row>
    <row r="45" spans="1:11" x14ac:dyDescent="0.25">
      <c r="A45" s="5" t="s">
        <v>528</v>
      </c>
      <c r="C45" s="184" t="s">
        <v>576</v>
      </c>
      <c r="E45" s="6" t="s">
        <v>1254</v>
      </c>
      <c r="F45" s="2"/>
      <c r="G45" s="8">
        <v>2812.39</v>
      </c>
      <c r="I45" s="3" t="s">
        <v>430</v>
      </c>
      <c r="K45" s="6" t="s">
        <v>431</v>
      </c>
    </row>
    <row r="46" spans="1:11" x14ac:dyDescent="0.25">
      <c r="A46" s="5" t="s">
        <v>528</v>
      </c>
      <c r="C46" s="184" t="s">
        <v>577</v>
      </c>
      <c r="E46" s="6" t="s">
        <v>1254</v>
      </c>
      <c r="F46" s="2"/>
      <c r="G46" s="8">
        <v>520.20000000000005</v>
      </c>
      <c r="I46" s="3" t="s">
        <v>430</v>
      </c>
      <c r="K46" s="6" t="s">
        <v>431</v>
      </c>
    </row>
    <row r="47" spans="1:11" x14ac:dyDescent="0.25">
      <c r="A47" s="5" t="s">
        <v>528</v>
      </c>
      <c r="C47" s="184" t="s">
        <v>578</v>
      </c>
      <c r="E47" s="6" t="s">
        <v>1254</v>
      </c>
      <c r="F47" s="2"/>
      <c r="G47" s="8">
        <v>387.06</v>
      </c>
      <c r="I47" s="3" t="s">
        <v>430</v>
      </c>
      <c r="K47" s="6" t="s">
        <v>431</v>
      </c>
    </row>
    <row r="48" spans="1:11" x14ac:dyDescent="0.25">
      <c r="A48" s="5" t="s">
        <v>527</v>
      </c>
      <c r="C48" s="184" t="s">
        <v>579</v>
      </c>
      <c r="E48" s="6" t="s">
        <v>436</v>
      </c>
      <c r="F48" s="2"/>
      <c r="G48" s="8">
        <v>3043.16</v>
      </c>
      <c r="I48" s="3" t="s">
        <v>280</v>
      </c>
      <c r="K48" s="6" t="s">
        <v>300</v>
      </c>
    </row>
    <row r="49" spans="1:13" x14ac:dyDescent="0.25">
      <c r="A49" s="5" t="s">
        <v>528</v>
      </c>
      <c r="C49" s="184" t="s">
        <v>580</v>
      </c>
      <c r="E49" s="6" t="s">
        <v>259</v>
      </c>
      <c r="F49" s="2"/>
      <c r="G49" s="8">
        <v>285</v>
      </c>
      <c r="I49" s="3" t="s">
        <v>399</v>
      </c>
      <c r="K49" s="6" t="s">
        <v>311</v>
      </c>
    </row>
    <row r="50" spans="1:13" x14ac:dyDescent="0.25">
      <c r="A50" s="5" t="s">
        <v>527</v>
      </c>
      <c r="C50" s="184" t="s">
        <v>581</v>
      </c>
      <c r="E50" s="6" t="s">
        <v>436</v>
      </c>
      <c r="F50" s="2"/>
      <c r="G50" s="8">
        <v>2121.63</v>
      </c>
      <c r="I50" s="3" t="s">
        <v>280</v>
      </c>
      <c r="K50" s="6" t="s">
        <v>300</v>
      </c>
    </row>
    <row r="51" spans="1:13" x14ac:dyDescent="0.25">
      <c r="A51" s="5" t="s">
        <v>527</v>
      </c>
      <c r="C51" s="184" t="s">
        <v>582</v>
      </c>
      <c r="E51" s="6" t="s">
        <v>436</v>
      </c>
      <c r="F51" s="2"/>
      <c r="G51" s="8">
        <v>3133.18</v>
      </c>
      <c r="I51" s="3" t="s">
        <v>280</v>
      </c>
      <c r="K51" s="6" t="s">
        <v>300</v>
      </c>
    </row>
    <row r="52" spans="1:13" x14ac:dyDescent="0.25">
      <c r="A52" s="5" t="s">
        <v>529</v>
      </c>
      <c r="C52" s="184" t="s">
        <v>583</v>
      </c>
      <c r="E52" s="6" t="s">
        <v>432</v>
      </c>
      <c r="F52" s="2"/>
      <c r="G52" s="8">
        <v>335.71</v>
      </c>
      <c r="I52" s="3" t="s">
        <v>364</v>
      </c>
      <c r="K52" s="6" t="s">
        <v>324</v>
      </c>
    </row>
    <row r="53" spans="1:13" x14ac:dyDescent="0.25">
      <c r="A53" s="5" t="s">
        <v>529</v>
      </c>
      <c r="C53" s="184" t="s">
        <v>584</v>
      </c>
      <c r="E53" s="6" t="s">
        <v>432</v>
      </c>
      <c r="F53" s="2"/>
      <c r="G53" s="8">
        <v>533</v>
      </c>
      <c r="I53" s="3" t="s">
        <v>364</v>
      </c>
      <c r="K53" s="6" t="s">
        <v>324</v>
      </c>
    </row>
    <row r="54" spans="1:13" x14ac:dyDescent="0.25">
      <c r="A54" s="5" t="s">
        <v>529</v>
      </c>
      <c r="C54" s="184" t="s">
        <v>585</v>
      </c>
      <c r="E54" s="6" t="s">
        <v>432</v>
      </c>
      <c r="F54" s="2"/>
      <c r="G54" s="8">
        <v>-1066</v>
      </c>
      <c r="I54" s="3" t="s">
        <v>364</v>
      </c>
      <c r="K54" s="6" t="s">
        <v>324</v>
      </c>
    </row>
    <row r="55" spans="1:13" x14ac:dyDescent="0.25">
      <c r="A55" s="5" t="s">
        <v>526</v>
      </c>
      <c r="C55" s="184" t="s">
        <v>586</v>
      </c>
      <c r="E55" s="6" t="s">
        <v>392</v>
      </c>
      <c r="F55" s="2"/>
      <c r="G55" s="8">
        <v>298.12</v>
      </c>
      <c r="I55" s="3" t="s">
        <v>280</v>
      </c>
      <c r="K55" s="6" t="s">
        <v>300</v>
      </c>
    </row>
    <row r="56" spans="1:13" x14ac:dyDescent="0.25">
      <c r="A56" s="5" t="s">
        <v>528</v>
      </c>
      <c r="C56" s="184" t="s">
        <v>587</v>
      </c>
      <c r="E56" s="185" t="s">
        <v>1396</v>
      </c>
      <c r="F56" s="2"/>
      <c r="G56" s="8">
        <v>670</v>
      </c>
      <c r="I56" s="3" t="s">
        <v>281</v>
      </c>
      <c r="K56" s="6" t="s">
        <v>326</v>
      </c>
      <c r="M56" s="187" t="s">
        <v>454</v>
      </c>
    </row>
    <row r="57" spans="1:13" x14ac:dyDescent="0.25">
      <c r="A57" s="5" t="s">
        <v>531</v>
      </c>
      <c r="C57" s="184" t="s">
        <v>588</v>
      </c>
      <c r="E57" s="185" t="s">
        <v>1396</v>
      </c>
      <c r="F57" s="2"/>
      <c r="G57" s="8">
        <v>670</v>
      </c>
      <c r="I57" s="3" t="s">
        <v>281</v>
      </c>
      <c r="K57" s="6" t="s">
        <v>326</v>
      </c>
      <c r="M57" s="187" t="s">
        <v>454</v>
      </c>
    </row>
    <row r="58" spans="1:13" x14ac:dyDescent="0.25">
      <c r="A58" s="5" t="s">
        <v>528</v>
      </c>
      <c r="C58" s="184" t="s">
        <v>589</v>
      </c>
      <c r="E58" s="6" t="s">
        <v>1396</v>
      </c>
      <c r="F58" s="2"/>
      <c r="G58" s="8">
        <v>700</v>
      </c>
      <c r="I58" s="3" t="s">
        <v>281</v>
      </c>
      <c r="K58" s="6" t="s">
        <v>326</v>
      </c>
      <c r="M58" s="187" t="s">
        <v>454</v>
      </c>
    </row>
    <row r="59" spans="1:13" x14ac:dyDescent="0.25">
      <c r="A59" s="5" t="s">
        <v>531</v>
      </c>
      <c r="C59" s="184" t="s">
        <v>590</v>
      </c>
      <c r="E59" s="6" t="s">
        <v>1396</v>
      </c>
      <c r="F59" s="2"/>
      <c r="G59" s="8">
        <v>700</v>
      </c>
      <c r="I59" s="3" t="s">
        <v>281</v>
      </c>
      <c r="K59" s="6" t="s">
        <v>326</v>
      </c>
      <c r="M59" s="187" t="s">
        <v>454</v>
      </c>
    </row>
    <row r="60" spans="1:13" x14ac:dyDescent="0.25">
      <c r="A60" s="5" t="s">
        <v>528</v>
      </c>
      <c r="C60" s="184" t="s">
        <v>591</v>
      </c>
      <c r="E60" s="6" t="s">
        <v>1396</v>
      </c>
      <c r="F60" s="2"/>
      <c r="G60" s="8">
        <v>775</v>
      </c>
      <c r="I60" s="3" t="s">
        <v>281</v>
      </c>
      <c r="K60" s="6" t="s">
        <v>326</v>
      </c>
      <c r="M60" s="187" t="s">
        <v>454</v>
      </c>
    </row>
    <row r="61" spans="1:13" x14ac:dyDescent="0.25">
      <c r="A61" s="5" t="s">
        <v>531</v>
      </c>
      <c r="C61" s="184" t="s">
        <v>592</v>
      </c>
      <c r="E61" s="6" t="s">
        <v>1396</v>
      </c>
      <c r="F61" s="2"/>
      <c r="G61" s="8">
        <v>775</v>
      </c>
      <c r="I61" s="3" t="s">
        <v>281</v>
      </c>
      <c r="K61" s="6" t="s">
        <v>326</v>
      </c>
      <c r="M61" s="187" t="s">
        <v>454</v>
      </c>
    </row>
    <row r="62" spans="1:13" x14ac:dyDescent="0.25">
      <c r="A62" s="5" t="s">
        <v>527</v>
      </c>
      <c r="C62" s="184" t="s">
        <v>593</v>
      </c>
      <c r="E62" s="6" t="s">
        <v>247</v>
      </c>
      <c r="F62" s="2"/>
      <c r="G62" s="8">
        <v>955</v>
      </c>
      <c r="I62" s="3" t="s">
        <v>422</v>
      </c>
      <c r="K62" s="6" t="s">
        <v>327</v>
      </c>
    </row>
    <row r="63" spans="1:13" x14ac:dyDescent="0.25">
      <c r="A63" s="5" t="s">
        <v>529</v>
      </c>
      <c r="C63" s="184" t="s">
        <v>594</v>
      </c>
      <c r="E63" s="6" t="s">
        <v>432</v>
      </c>
      <c r="F63" s="2"/>
      <c r="G63" s="8">
        <v>613.33000000000004</v>
      </c>
      <c r="I63" s="3" t="s">
        <v>446</v>
      </c>
      <c r="K63" s="6" t="s">
        <v>324</v>
      </c>
    </row>
    <row r="64" spans="1:13" x14ac:dyDescent="0.25">
      <c r="A64" s="5" t="s">
        <v>528</v>
      </c>
      <c r="C64" s="184" t="s">
        <v>595</v>
      </c>
      <c r="E64" s="6" t="s">
        <v>410</v>
      </c>
      <c r="F64" s="2"/>
      <c r="G64" s="8">
        <v>2115</v>
      </c>
      <c r="I64" s="3" t="s">
        <v>272</v>
      </c>
      <c r="K64" s="6" t="s">
        <v>511</v>
      </c>
    </row>
    <row r="65" spans="1:11" x14ac:dyDescent="0.25">
      <c r="A65" s="5" t="s">
        <v>527</v>
      </c>
      <c r="C65" s="184" t="s">
        <v>596</v>
      </c>
      <c r="E65" s="6" t="s">
        <v>356</v>
      </c>
      <c r="F65" s="2"/>
      <c r="G65" s="8">
        <v>331.66</v>
      </c>
      <c r="I65" s="3" t="s">
        <v>287</v>
      </c>
      <c r="K65" s="6" t="s">
        <v>306</v>
      </c>
    </row>
    <row r="66" spans="1:11" x14ac:dyDescent="0.25">
      <c r="A66" s="5" t="s">
        <v>527</v>
      </c>
      <c r="C66" s="184" t="s">
        <v>596</v>
      </c>
      <c r="E66" s="6" t="s">
        <v>356</v>
      </c>
      <c r="F66" s="2"/>
      <c r="G66" s="8">
        <v>331.66</v>
      </c>
      <c r="I66" s="3" t="s">
        <v>287</v>
      </c>
      <c r="K66" s="6" t="s">
        <v>306</v>
      </c>
    </row>
    <row r="67" spans="1:11" x14ac:dyDescent="0.25">
      <c r="A67" s="5" t="s">
        <v>527</v>
      </c>
      <c r="C67" s="184" t="s">
        <v>597</v>
      </c>
      <c r="E67" s="6" t="s">
        <v>436</v>
      </c>
      <c r="F67" s="2"/>
      <c r="G67" s="8">
        <v>2507.44</v>
      </c>
      <c r="I67" s="3" t="s">
        <v>280</v>
      </c>
      <c r="K67" s="6" t="s">
        <v>300</v>
      </c>
    </row>
    <row r="68" spans="1:11" x14ac:dyDescent="0.25">
      <c r="A68" s="5" t="s">
        <v>527</v>
      </c>
      <c r="C68" s="184" t="s">
        <v>598</v>
      </c>
      <c r="E68" s="6" t="s">
        <v>410</v>
      </c>
      <c r="F68" s="2"/>
      <c r="G68" s="8">
        <v>542.64</v>
      </c>
      <c r="I68" s="3" t="s">
        <v>272</v>
      </c>
      <c r="K68" s="6" t="s">
        <v>512</v>
      </c>
    </row>
    <row r="69" spans="1:11" x14ac:dyDescent="0.25">
      <c r="A69" s="5" t="s">
        <v>527</v>
      </c>
      <c r="C69" s="184" t="s">
        <v>599</v>
      </c>
      <c r="E69" s="6" t="s">
        <v>436</v>
      </c>
      <c r="F69" s="2"/>
      <c r="G69" s="8">
        <v>3094.93</v>
      </c>
      <c r="I69" s="3" t="s">
        <v>296</v>
      </c>
      <c r="K69" s="6" t="s">
        <v>325</v>
      </c>
    </row>
    <row r="70" spans="1:11" x14ac:dyDescent="0.25">
      <c r="A70" s="5" t="s">
        <v>527</v>
      </c>
      <c r="C70" s="184" t="s">
        <v>600</v>
      </c>
      <c r="E70" s="6" t="s">
        <v>1255</v>
      </c>
      <c r="F70" s="2"/>
      <c r="G70" s="8">
        <v>9219</v>
      </c>
      <c r="I70" s="3" t="s">
        <v>500</v>
      </c>
      <c r="K70" s="6" t="s">
        <v>1338</v>
      </c>
    </row>
    <row r="71" spans="1:11" x14ac:dyDescent="0.25">
      <c r="A71" s="5" t="s">
        <v>527</v>
      </c>
      <c r="C71" s="184" t="s">
        <v>601</v>
      </c>
      <c r="E71" s="6" t="s">
        <v>1256</v>
      </c>
      <c r="F71" s="2"/>
      <c r="G71" s="8">
        <v>14154.75</v>
      </c>
      <c r="I71" s="3" t="s">
        <v>518</v>
      </c>
      <c r="K71" s="6" t="s">
        <v>27</v>
      </c>
    </row>
    <row r="72" spans="1:11" x14ac:dyDescent="0.25">
      <c r="A72" s="5" t="s">
        <v>527</v>
      </c>
      <c r="C72" s="184" t="s">
        <v>601</v>
      </c>
      <c r="E72" s="6" t="s">
        <v>1256</v>
      </c>
      <c r="F72" s="2"/>
      <c r="G72" s="8">
        <v>14154.75</v>
      </c>
      <c r="I72" s="3" t="s">
        <v>518</v>
      </c>
      <c r="K72" s="6" t="s">
        <v>27</v>
      </c>
    </row>
    <row r="73" spans="1:11" x14ac:dyDescent="0.25">
      <c r="A73" s="5" t="s">
        <v>527</v>
      </c>
      <c r="C73" s="184" t="s">
        <v>602</v>
      </c>
      <c r="E73" s="6" t="s">
        <v>438</v>
      </c>
      <c r="F73" s="2"/>
      <c r="G73" s="8">
        <v>366.99</v>
      </c>
      <c r="I73" s="3" t="s">
        <v>508</v>
      </c>
      <c r="K73" s="6" t="s">
        <v>305</v>
      </c>
    </row>
    <row r="74" spans="1:11" x14ac:dyDescent="0.25">
      <c r="A74" s="5" t="s">
        <v>527</v>
      </c>
      <c r="C74" s="184" t="s">
        <v>603</v>
      </c>
      <c r="E74" s="6" t="s">
        <v>339</v>
      </c>
      <c r="F74" s="2"/>
      <c r="G74" s="8">
        <v>374.22</v>
      </c>
      <c r="I74" s="3" t="s">
        <v>273</v>
      </c>
      <c r="K74" s="6" t="s">
        <v>311</v>
      </c>
    </row>
    <row r="75" spans="1:11" x14ac:dyDescent="0.25">
      <c r="A75" s="5" t="s">
        <v>527</v>
      </c>
      <c r="C75" s="184" t="s">
        <v>604</v>
      </c>
      <c r="E75" s="6" t="s">
        <v>339</v>
      </c>
      <c r="F75" s="2"/>
      <c r="G75" s="8">
        <v>476.28</v>
      </c>
      <c r="I75" s="3" t="s">
        <v>269</v>
      </c>
      <c r="K75" s="6" t="s">
        <v>334</v>
      </c>
    </row>
    <row r="76" spans="1:11" x14ac:dyDescent="0.25">
      <c r="A76" s="5" t="s">
        <v>527</v>
      </c>
      <c r="C76" s="184" t="s">
        <v>605</v>
      </c>
      <c r="E76" s="6" t="s">
        <v>339</v>
      </c>
      <c r="F76" s="2"/>
      <c r="G76" s="8">
        <v>2449.44</v>
      </c>
      <c r="I76" s="3" t="s">
        <v>272</v>
      </c>
      <c r="K76" s="6" t="s">
        <v>334</v>
      </c>
    </row>
    <row r="77" spans="1:11" x14ac:dyDescent="0.25">
      <c r="A77" s="5" t="s">
        <v>532</v>
      </c>
      <c r="C77" s="184" t="s">
        <v>606</v>
      </c>
      <c r="E77" s="6" t="s">
        <v>1257</v>
      </c>
      <c r="F77" s="2"/>
      <c r="G77" s="8">
        <v>6200</v>
      </c>
      <c r="I77" s="3" t="s">
        <v>433</v>
      </c>
      <c r="K77" s="6" t="s">
        <v>507</v>
      </c>
    </row>
    <row r="78" spans="1:11" x14ac:dyDescent="0.25">
      <c r="A78" s="5" t="s">
        <v>527</v>
      </c>
      <c r="C78" s="184" t="s">
        <v>607</v>
      </c>
      <c r="E78" s="6" t="s">
        <v>1258</v>
      </c>
      <c r="F78" s="2"/>
      <c r="G78" s="8">
        <v>4035</v>
      </c>
      <c r="I78" s="3" t="s">
        <v>275</v>
      </c>
      <c r="K78" s="6" t="s">
        <v>26</v>
      </c>
    </row>
    <row r="79" spans="1:11" x14ac:dyDescent="0.25">
      <c r="A79" s="5" t="s">
        <v>527</v>
      </c>
      <c r="C79" s="184" t="s">
        <v>608</v>
      </c>
      <c r="E79" s="6" t="s">
        <v>1258</v>
      </c>
      <c r="F79" s="2"/>
      <c r="G79" s="8">
        <v>2950</v>
      </c>
      <c r="I79" s="3" t="s">
        <v>275</v>
      </c>
      <c r="K79" s="6" t="s">
        <v>26</v>
      </c>
    </row>
    <row r="80" spans="1:11" x14ac:dyDescent="0.25">
      <c r="A80" s="5" t="s">
        <v>527</v>
      </c>
      <c r="C80" s="184" t="s">
        <v>609</v>
      </c>
      <c r="E80" s="6" t="s">
        <v>457</v>
      </c>
      <c r="F80" s="2"/>
      <c r="G80" s="8">
        <v>3331.39</v>
      </c>
      <c r="I80" s="3" t="s">
        <v>1339</v>
      </c>
      <c r="K80" s="6" t="s">
        <v>27</v>
      </c>
    </row>
    <row r="81" spans="1:11" x14ac:dyDescent="0.25">
      <c r="A81" s="5" t="s">
        <v>527</v>
      </c>
      <c r="C81" s="184" t="s">
        <v>609</v>
      </c>
      <c r="E81" s="6" t="s">
        <v>457</v>
      </c>
      <c r="F81" s="2"/>
      <c r="G81" s="8">
        <v>3331.39</v>
      </c>
      <c r="I81" s="3" t="s">
        <v>360</v>
      </c>
      <c r="K81" s="6" t="s">
        <v>304</v>
      </c>
    </row>
    <row r="82" spans="1:11" x14ac:dyDescent="0.25">
      <c r="A82" s="5" t="s">
        <v>527</v>
      </c>
      <c r="C82" s="184" t="s">
        <v>610</v>
      </c>
      <c r="E82" s="6" t="s">
        <v>473</v>
      </c>
      <c r="F82" s="2"/>
      <c r="G82" s="8">
        <v>400</v>
      </c>
      <c r="I82" s="3" t="s">
        <v>280</v>
      </c>
      <c r="K82" s="6" t="s">
        <v>1340</v>
      </c>
    </row>
    <row r="83" spans="1:11" x14ac:dyDescent="0.25">
      <c r="A83" s="5" t="s">
        <v>527</v>
      </c>
      <c r="C83" s="184" t="s">
        <v>610</v>
      </c>
      <c r="E83" s="6" t="s">
        <v>473</v>
      </c>
      <c r="F83" s="2"/>
      <c r="G83" s="8">
        <v>400</v>
      </c>
      <c r="I83" s="3" t="s">
        <v>280</v>
      </c>
      <c r="K83" s="6" t="s">
        <v>1340</v>
      </c>
    </row>
    <row r="84" spans="1:11" x14ac:dyDescent="0.25">
      <c r="A84" s="5" t="s">
        <v>527</v>
      </c>
      <c r="C84" s="184" t="s">
        <v>611</v>
      </c>
      <c r="E84" s="6" t="s">
        <v>463</v>
      </c>
      <c r="F84" s="2"/>
      <c r="G84" s="8">
        <v>1702.5</v>
      </c>
      <c r="I84" s="3" t="s">
        <v>279</v>
      </c>
      <c r="K84" s="6" t="s">
        <v>26</v>
      </c>
    </row>
    <row r="85" spans="1:11" x14ac:dyDescent="0.25">
      <c r="A85" s="5" t="s">
        <v>527</v>
      </c>
      <c r="C85" s="184" t="s">
        <v>612</v>
      </c>
      <c r="E85" s="6" t="s">
        <v>358</v>
      </c>
      <c r="F85" s="2"/>
      <c r="G85" s="8">
        <v>992.4</v>
      </c>
      <c r="I85" s="3" t="s">
        <v>1341</v>
      </c>
      <c r="K85" s="6" t="s">
        <v>374</v>
      </c>
    </row>
    <row r="86" spans="1:11" x14ac:dyDescent="0.25">
      <c r="A86" s="5" t="s">
        <v>527</v>
      </c>
      <c r="C86" s="184" t="s">
        <v>612</v>
      </c>
      <c r="E86" s="6" t="s">
        <v>358</v>
      </c>
      <c r="F86" s="2"/>
      <c r="G86" s="8">
        <v>992.4</v>
      </c>
      <c r="I86" s="3" t="s">
        <v>1341</v>
      </c>
      <c r="K86" s="6" t="s">
        <v>374</v>
      </c>
    </row>
    <row r="87" spans="1:11" x14ac:dyDescent="0.25">
      <c r="A87" s="5" t="s">
        <v>527</v>
      </c>
      <c r="C87" s="184" t="s">
        <v>613</v>
      </c>
      <c r="E87" s="6" t="s">
        <v>462</v>
      </c>
      <c r="F87" s="2"/>
      <c r="G87" s="8">
        <v>12101.48</v>
      </c>
      <c r="I87" s="3" t="s">
        <v>1342</v>
      </c>
      <c r="K87" s="6" t="s">
        <v>335</v>
      </c>
    </row>
    <row r="88" spans="1:11" x14ac:dyDescent="0.25">
      <c r="A88" s="5" t="s">
        <v>527</v>
      </c>
      <c r="C88" s="184" t="s">
        <v>614</v>
      </c>
      <c r="E88" s="6" t="s">
        <v>477</v>
      </c>
      <c r="F88" s="2"/>
      <c r="G88" s="8">
        <v>1800</v>
      </c>
      <c r="I88" s="3" t="s">
        <v>500</v>
      </c>
      <c r="K88" s="6" t="s">
        <v>1343</v>
      </c>
    </row>
    <row r="89" spans="1:11" x14ac:dyDescent="0.25">
      <c r="A89" s="5" t="s">
        <v>527</v>
      </c>
      <c r="C89" s="184" t="s">
        <v>615</v>
      </c>
      <c r="E89" s="6" t="s">
        <v>17</v>
      </c>
      <c r="F89" s="2"/>
      <c r="G89" s="8">
        <v>2102.4899999999998</v>
      </c>
      <c r="I89" s="3" t="s">
        <v>417</v>
      </c>
      <c r="K89" s="6" t="s">
        <v>1344</v>
      </c>
    </row>
    <row r="90" spans="1:11" x14ac:dyDescent="0.25">
      <c r="A90" s="5" t="s">
        <v>527</v>
      </c>
      <c r="C90" s="184" t="s">
        <v>615</v>
      </c>
      <c r="E90" s="6" t="s">
        <v>17</v>
      </c>
      <c r="F90" s="2"/>
      <c r="G90" s="8">
        <v>2102.4899999999998</v>
      </c>
      <c r="I90" s="3" t="s">
        <v>417</v>
      </c>
      <c r="K90" s="6" t="s">
        <v>1344</v>
      </c>
    </row>
    <row r="91" spans="1:11" x14ac:dyDescent="0.25">
      <c r="A91" s="5" t="s">
        <v>526</v>
      </c>
      <c r="C91" s="184" t="s">
        <v>616</v>
      </c>
      <c r="E91" s="6" t="s">
        <v>1259</v>
      </c>
      <c r="F91" s="2"/>
      <c r="G91" s="8">
        <v>1221.3599999999999</v>
      </c>
      <c r="I91" s="3" t="s">
        <v>346</v>
      </c>
      <c r="K91" s="6" t="s">
        <v>322</v>
      </c>
    </row>
    <row r="92" spans="1:11" x14ac:dyDescent="0.25">
      <c r="A92" s="5" t="s">
        <v>529</v>
      </c>
      <c r="C92" s="184" t="s">
        <v>617</v>
      </c>
      <c r="E92" s="6" t="s">
        <v>1258</v>
      </c>
      <c r="F92" s="2"/>
      <c r="G92" s="8">
        <v>3226.25</v>
      </c>
      <c r="I92" s="3" t="s">
        <v>274</v>
      </c>
      <c r="K92" s="6" t="s">
        <v>394</v>
      </c>
    </row>
    <row r="93" spans="1:11" x14ac:dyDescent="0.25">
      <c r="A93" s="5" t="s">
        <v>527</v>
      </c>
      <c r="C93" s="184" t="s">
        <v>618</v>
      </c>
      <c r="E93" s="6" t="s">
        <v>336</v>
      </c>
      <c r="F93" s="2"/>
      <c r="G93" s="8">
        <v>8241.9</v>
      </c>
      <c r="I93" s="3" t="s">
        <v>341</v>
      </c>
      <c r="K93" s="6" t="s">
        <v>369</v>
      </c>
    </row>
    <row r="94" spans="1:11" x14ac:dyDescent="0.25">
      <c r="A94" s="5" t="s">
        <v>527</v>
      </c>
      <c r="C94" s="184" t="s">
        <v>619</v>
      </c>
      <c r="E94" s="6" t="s">
        <v>340</v>
      </c>
      <c r="F94" s="2"/>
      <c r="G94" s="8">
        <v>3192.21</v>
      </c>
      <c r="I94" s="3" t="s">
        <v>270</v>
      </c>
      <c r="K94" s="6" t="s">
        <v>26</v>
      </c>
    </row>
    <row r="95" spans="1:11" x14ac:dyDescent="0.25">
      <c r="A95" s="5" t="s">
        <v>527</v>
      </c>
      <c r="C95" s="184" t="s">
        <v>619</v>
      </c>
      <c r="E95" s="6" t="s">
        <v>340</v>
      </c>
      <c r="F95" s="2"/>
      <c r="G95" s="8">
        <v>3192.21</v>
      </c>
      <c r="I95" s="3" t="s">
        <v>270</v>
      </c>
      <c r="K95" s="6" t="s">
        <v>26</v>
      </c>
    </row>
    <row r="96" spans="1:11" x14ac:dyDescent="0.25">
      <c r="A96" s="5" t="s">
        <v>527</v>
      </c>
      <c r="C96" s="184" t="s">
        <v>620</v>
      </c>
      <c r="E96" s="6" t="s">
        <v>461</v>
      </c>
      <c r="F96" s="2"/>
      <c r="G96" s="8">
        <v>1292.3900000000001</v>
      </c>
      <c r="I96" s="3" t="s">
        <v>345</v>
      </c>
      <c r="K96" s="6" t="s">
        <v>309</v>
      </c>
    </row>
    <row r="97" spans="1:11" x14ac:dyDescent="0.25">
      <c r="A97" s="5" t="s">
        <v>527</v>
      </c>
      <c r="C97" s="184" t="s">
        <v>621</v>
      </c>
      <c r="E97" s="6" t="s">
        <v>386</v>
      </c>
      <c r="F97" s="2"/>
      <c r="G97" s="8">
        <v>360.09</v>
      </c>
      <c r="I97" s="3" t="s">
        <v>346</v>
      </c>
      <c r="K97" s="6" t="s">
        <v>307</v>
      </c>
    </row>
    <row r="98" spans="1:11" x14ac:dyDescent="0.25">
      <c r="A98" s="5" t="s">
        <v>527</v>
      </c>
      <c r="C98" s="184" t="s">
        <v>622</v>
      </c>
      <c r="E98" s="6" t="s">
        <v>386</v>
      </c>
      <c r="F98" s="2"/>
      <c r="G98" s="8">
        <v>274.89999999999998</v>
      </c>
      <c r="I98" s="3" t="s">
        <v>346</v>
      </c>
      <c r="K98" s="6" t="s">
        <v>307</v>
      </c>
    </row>
    <row r="99" spans="1:11" x14ac:dyDescent="0.25">
      <c r="A99" s="5" t="s">
        <v>529</v>
      </c>
      <c r="C99" s="184" t="s">
        <v>623</v>
      </c>
      <c r="E99" s="6" t="s">
        <v>386</v>
      </c>
      <c r="F99" s="2"/>
      <c r="G99" s="8">
        <v>2045.38</v>
      </c>
      <c r="I99" s="3" t="s">
        <v>293</v>
      </c>
      <c r="K99" s="6" t="s">
        <v>307</v>
      </c>
    </row>
    <row r="100" spans="1:11" x14ac:dyDescent="0.25">
      <c r="A100" s="5" t="s">
        <v>527</v>
      </c>
      <c r="C100" s="184" t="s">
        <v>624</v>
      </c>
      <c r="E100" s="6" t="s">
        <v>359</v>
      </c>
      <c r="F100" s="2"/>
      <c r="G100" s="8">
        <v>5482.5</v>
      </c>
      <c r="I100" s="3" t="s">
        <v>351</v>
      </c>
      <c r="K100" s="6" t="s">
        <v>304</v>
      </c>
    </row>
    <row r="101" spans="1:11" x14ac:dyDescent="0.25">
      <c r="A101" s="5" t="s">
        <v>527</v>
      </c>
      <c r="C101" s="184" t="s">
        <v>625</v>
      </c>
      <c r="E101" s="6" t="s">
        <v>246</v>
      </c>
      <c r="F101" s="2"/>
      <c r="G101" s="8">
        <v>490</v>
      </c>
      <c r="I101" s="3" t="s">
        <v>393</v>
      </c>
      <c r="K101" s="6" t="s">
        <v>328</v>
      </c>
    </row>
    <row r="102" spans="1:11" x14ac:dyDescent="0.25">
      <c r="A102" s="5" t="s">
        <v>527</v>
      </c>
      <c r="C102" s="184" t="s">
        <v>626</v>
      </c>
      <c r="E102" s="6" t="s">
        <v>246</v>
      </c>
      <c r="F102" s="2"/>
      <c r="G102" s="8">
        <v>980</v>
      </c>
      <c r="I102" s="3" t="s">
        <v>282</v>
      </c>
      <c r="K102" s="6" t="s">
        <v>315</v>
      </c>
    </row>
    <row r="103" spans="1:11" x14ac:dyDescent="0.25">
      <c r="A103" s="5" t="s">
        <v>527</v>
      </c>
      <c r="C103" s="184" t="s">
        <v>627</v>
      </c>
      <c r="E103" s="6" t="s">
        <v>246</v>
      </c>
      <c r="F103" s="2"/>
      <c r="G103" s="8">
        <v>285</v>
      </c>
      <c r="I103" s="3" t="s">
        <v>282</v>
      </c>
      <c r="K103" s="6" t="s">
        <v>315</v>
      </c>
    </row>
    <row r="104" spans="1:11" x14ac:dyDescent="0.25">
      <c r="A104" s="5" t="s">
        <v>526</v>
      </c>
      <c r="C104" s="184" t="s">
        <v>628</v>
      </c>
      <c r="E104" s="6" t="s">
        <v>246</v>
      </c>
      <c r="F104" s="2"/>
      <c r="G104" s="8">
        <v>3285</v>
      </c>
      <c r="I104" s="3" t="s">
        <v>279</v>
      </c>
      <c r="K104" s="6" t="s">
        <v>27</v>
      </c>
    </row>
    <row r="105" spans="1:11" x14ac:dyDescent="0.25">
      <c r="A105" s="5" t="s">
        <v>527</v>
      </c>
      <c r="C105" s="184" t="s">
        <v>629</v>
      </c>
      <c r="E105" s="6" t="s">
        <v>436</v>
      </c>
      <c r="F105" s="2"/>
      <c r="G105" s="8">
        <v>5014.88</v>
      </c>
      <c r="I105" s="3" t="s">
        <v>280</v>
      </c>
      <c r="K105" s="6" t="s">
        <v>300</v>
      </c>
    </row>
    <row r="106" spans="1:11" x14ac:dyDescent="0.25">
      <c r="A106" s="5" t="s">
        <v>527</v>
      </c>
      <c r="C106" s="184" t="s">
        <v>630</v>
      </c>
      <c r="E106" s="6" t="s">
        <v>466</v>
      </c>
      <c r="F106" s="2"/>
      <c r="G106" s="8">
        <v>788.47</v>
      </c>
      <c r="I106" s="3" t="s">
        <v>270</v>
      </c>
      <c r="K106" s="6" t="s">
        <v>26</v>
      </c>
    </row>
    <row r="107" spans="1:11" x14ac:dyDescent="0.25">
      <c r="A107" s="5" t="s">
        <v>529</v>
      </c>
      <c r="C107" s="184" t="s">
        <v>631</v>
      </c>
      <c r="E107" s="6" t="s">
        <v>358</v>
      </c>
      <c r="F107" s="2"/>
      <c r="G107" s="8">
        <v>523.96</v>
      </c>
      <c r="I107" s="3" t="s">
        <v>521</v>
      </c>
      <c r="K107" s="6" t="s">
        <v>324</v>
      </c>
    </row>
    <row r="108" spans="1:11" x14ac:dyDescent="0.25">
      <c r="A108" s="5" t="s">
        <v>529</v>
      </c>
      <c r="C108" s="184" t="s">
        <v>632</v>
      </c>
      <c r="E108" s="6" t="s">
        <v>358</v>
      </c>
      <c r="F108" s="2"/>
      <c r="G108" s="8">
        <v>298.74</v>
      </c>
      <c r="I108" s="3" t="s">
        <v>401</v>
      </c>
      <c r="K108" s="6" t="s">
        <v>324</v>
      </c>
    </row>
    <row r="109" spans="1:11" x14ac:dyDescent="0.25">
      <c r="A109" s="5" t="s">
        <v>529</v>
      </c>
      <c r="C109" s="184" t="s">
        <v>633</v>
      </c>
      <c r="E109" s="6" t="s">
        <v>496</v>
      </c>
      <c r="F109" s="2"/>
      <c r="G109" s="8">
        <v>752.35</v>
      </c>
      <c r="I109" s="3" t="s">
        <v>346</v>
      </c>
      <c r="K109" s="6" t="s">
        <v>305</v>
      </c>
    </row>
    <row r="110" spans="1:11" x14ac:dyDescent="0.25">
      <c r="A110" s="5" t="s">
        <v>528</v>
      </c>
      <c r="C110" s="184" t="s">
        <v>634</v>
      </c>
      <c r="E110" s="6" t="s">
        <v>390</v>
      </c>
      <c r="F110" s="2"/>
      <c r="G110" s="8">
        <v>1041.5999999999999</v>
      </c>
      <c r="I110" s="3" t="s">
        <v>284</v>
      </c>
      <c r="K110" s="6" t="s">
        <v>300</v>
      </c>
    </row>
    <row r="111" spans="1:11" x14ac:dyDescent="0.25">
      <c r="A111" s="5" t="s">
        <v>527</v>
      </c>
      <c r="C111" s="184" t="s">
        <v>635</v>
      </c>
      <c r="E111" s="6" t="s">
        <v>386</v>
      </c>
      <c r="F111" s="2"/>
      <c r="G111" s="8">
        <v>5433.48</v>
      </c>
      <c r="I111" s="3" t="s">
        <v>290</v>
      </c>
      <c r="K111" s="6" t="s">
        <v>307</v>
      </c>
    </row>
    <row r="112" spans="1:11" x14ac:dyDescent="0.25">
      <c r="A112" s="5" t="s">
        <v>529</v>
      </c>
      <c r="C112" s="184" t="s">
        <v>636</v>
      </c>
      <c r="E112" s="6" t="s">
        <v>1260</v>
      </c>
      <c r="F112" s="2"/>
      <c r="G112" s="8">
        <v>1100</v>
      </c>
      <c r="I112" s="3" t="s">
        <v>277</v>
      </c>
      <c r="K112" s="6" t="s">
        <v>300</v>
      </c>
    </row>
    <row r="113" spans="1:11" x14ac:dyDescent="0.25">
      <c r="A113" s="5" t="s">
        <v>529</v>
      </c>
      <c r="C113" s="184" t="s">
        <v>637</v>
      </c>
      <c r="E113" s="6" t="s">
        <v>251</v>
      </c>
      <c r="F113" s="2"/>
      <c r="G113" s="8">
        <v>811.88</v>
      </c>
      <c r="I113" s="3" t="s">
        <v>293</v>
      </c>
      <c r="K113" s="6" t="s">
        <v>308</v>
      </c>
    </row>
    <row r="114" spans="1:11" x14ac:dyDescent="0.25">
      <c r="A114" s="5" t="s">
        <v>529</v>
      </c>
      <c r="C114" s="184" t="s">
        <v>638</v>
      </c>
      <c r="E114" s="6" t="s">
        <v>251</v>
      </c>
      <c r="F114" s="2"/>
      <c r="G114" s="8">
        <v>287.13</v>
      </c>
      <c r="I114" s="3" t="s">
        <v>293</v>
      </c>
      <c r="K114" s="6" t="s">
        <v>308</v>
      </c>
    </row>
    <row r="115" spans="1:11" x14ac:dyDescent="0.25">
      <c r="A115" s="5" t="s">
        <v>529</v>
      </c>
      <c r="C115" s="184" t="s">
        <v>639</v>
      </c>
      <c r="E115" s="6" t="s">
        <v>385</v>
      </c>
      <c r="F115" s="2"/>
      <c r="G115" s="8">
        <v>748.93</v>
      </c>
      <c r="I115" s="3" t="s">
        <v>346</v>
      </c>
      <c r="K115" s="6" t="s">
        <v>322</v>
      </c>
    </row>
    <row r="116" spans="1:11" x14ac:dyDescent="0.25">
      <c r="A116" s="5" t="s">
        <v>529</v>
      </c>
      <c r="C116" s="184" t="s">
        <v>640</v>
      </c>
      <c r="E116" s="6" t="s">
        <v>17</v>
      </c>
      <c r="F116" s="2"/>
      <c r="G116" s="8">
        <v>1269</v>
      </c>
      <c r="I116" s="3" t="s">
        <v>433</v>
      </c>
      <c r="K116" s="6" t="s">
        <v>20</v>
      </c>
    </row>
    <row r="117" spans="1:11" x14ac:dyDescent="0.25">
      <c r="A117" s="5" t="s">
        <v>529</v>
      </c>
      <c r="C117" s="184" t="s">
        <v>641</v>
      </c>
      <c r="E117" s="6" t="s">
        <v>1261</v>
      </c>
      <c r="F117" s="2"/>
      <c r="G117" s="8">
        <v>3171.75</v>
      </c>
      <c r="I117" s="3" t="s">
        <v>433</v>
      </c>
      <c r="K117" s="6" t="s">
        <v>507</v>
      </c>
    </row>
    <row r="118" spans="1:11" x14ac:dyDescent="0.25">
      <c r="A118" s="5" t="s">
        <v>529</v>
      </c>
      <c r="C118" s="184" t="s">
        <v>642</v>
      </c>
      <c r="E118" s="6" t="s">
        <v>461</v>
      </c>
      <c r="F118" s="2"/>
      <c r="G118" s="8">
        <v>2550</v>
      </c>
      <c r="I118" s="3" t="s">
        <v>501</v>
      </c>
      <c r="K118" s="6" t="s">
        <v>309</v>
      </c>
    </row>
    <row r="119" spans="1:11" x14ac:dyDescent="0.25">
      <c r="A119" s="5" t="s">
        <v>529</v>
      </c>
      <c r="C119" s="184" t="s">
        <v>643</v>
      </c>
      <c r="E119" s="6" t="s">
        <v>457</v>
      </c>
      <c r="F119" s="2"/>
      <c r="G119" s="8">
        <v>1701.77</v>
      </c>
      <c r="I119" s="3" t="s">
        <v>279</v>
      </c>
      <c r="K119" s="6" t="s">
        <v>304</v>
      </c>
    </row>
    <row r="120" spans="1:11" x14ac:dyDescent="0.25">
      <c r="A120" s="5" t="s">
        <v>526</v>
      </c>
      <c r="C120" s="184" t="s">
        <v>644</v>
      </c>
      <c r="E120" s="6" t="s">
        <v>1258</v>
      </c>
      <c r="F120" s="2"/>
      <c r="G120" s="8">
        <v>2537.5</v>
      </c>
      <c r="I120" s="3" t="s">
        <v>274</v>
      </c>
      <c r="K120" s="6" t="s">
        <v>394</v>
      </c>
    </row>
    <row r="121" spans="1:11" x14ac:dyDescent="0.25">
      <c r="A121" s="5" t="s">
        <v>526</v>
      </c>
      <c r="C121" s="184" t="s">
        <v>644</v>
      </c>
      <c r="E121" s="6" t="s">
        <v>1258</v>
      </c>
      <c r="F121" s="2"/>
      <c r="G121" s="8">
        <v>2537.5</v>
      </c>
      <c r="I121" s="3" t="s">
        <v>274</v>
      </c>
      <c r="K121" s="6" t="s">
        <v>394</v>
      </c>
    </row>
    <row r="122" spans="1:11" x14ac:dyDescent="0.25">
      <c r="A122" s="5" t="s">
        <v>527</v>
      </c>
      <c r="C122" s="184" t="s">
        <v>645</v>
      </c>
      <c r="E122" s="6" t="s">
        <v>1262</v>
      </c>
      <c r="F122" s="2"/>
      <c r="G122" s="8">
        <v>5041.88</v>
      </c>
      <c r="I122" s="3" t="s">
        <v>1345</v>
      </c>
      <c r="K122" s="6" t="s">
        <v>497</v>
      </c>
    </row>
    <row r="123" spans="1:11" x14ac:dyDescent="0.25">
      <c r="A123" s="5" t="s">
        <v>529</v>
      </c>
      <c r="C123" s="184" t="s">
        <v>646</v>
      </c>
      <c r="E123" s="6" t="s">
        <v>1263</v>
      </c>
      <c r="F123" s="2"/>
      <c r="G123" s="8">
        <v>282.5</v>
      </c>
      <c r="I123" s="3" t="s">
        <v>284</v>
      </c>
      <c r="K123" s="6" t="s">
        <v>1346</v>
      </c>
    </row>
    <row r="124" spans="1:11" x14ac:dyDescent="0.25">
      <c r="A124" s="5" t="s">
        <v>529</v>
      </c>
      <c r="C124" s="184" t="s">
        <v>647</v>
      </c>
      <c r="E124" s="6" t="s">
        <v>391</v>
      </c>
      <c r="F124" s="2"/>
      <c r="G124" s="8">
        <v>1147</v>
      </c>
      <c r="I124" s="3" t="s">
        <v>281</v>
      </c>
      <c r="K124" s="6" t="s">
        <v>26</v>
      </c>
    </row>
    <row r="125" spans="1:11" x14ac:dyDescent="0.25">
      <c r="A125" s="5" t="s">
        <v>527</v>
      </c>
      <c r="C125" s="184" t="s">
        <v>648</v>
      </c>
      <c r="E125" s="6" t="s">
        <v>248</v>
      </c>
      <c r="F125" s="2"/>
      <c r="G125" s="8">
        <v>457.07</v>
      </c>
      <c r="I125" s="3" t="s">
        <v>280</v>
      </c>
      <c r="K125" s="6" t="s">
        <v>316</v>
      </c>
    </row>
    <row r="126" spans="1:11" x14ac:dyDescent="0.25">
      <c r="A126" s="5" t="s">
        <v>527</v>
      </c>
      <c r="C126" s="184" t="s">
        <v>649</v>
      </c>
      <c r="E126" s="6" t="s">
        <v>1264</v>
      </c>
      <c r="F126" s="2"/>
      <c r="G126" s="8">
        <v>625</v>
      </c>
      <c r="I126" s="3" t="s">
        <v>341</v>
      </c>
      <c r="K126" s="6" t="s">
        <v>301</v>
      </c>
    </row>
    <row r="127" spans="1:11" x14ac:dyDescent="0.25">
      <c r="A127" s="5" t="s">
        <v>526</v>
      </c>
      <c r="C127" s="184" t="s">
        <v>650</v>
      </c>
      <c r="E127" s="6" t="s">
        <v>397</v>
      </c>
      <c r="F127" s="2"/>
      <c r="G127" s="8">
        <v>1480</v>
      </c>
      <c r="I127" s="3" t="s">
        <v>395</v>
      </c>
      <c r="K127" s="6" t="s">
        <v>300</v>
      </c>
    </row>
    <row r="128" spans="1:11" x14ac:dyDescent="0.25">
      <c r="A128" s="5" t="s">
        <v>529</v>
      </c>
      <c r="C128" s="184" t="s">
        <v>651</v>
      </c>
      <c r="E128" s="6" t="s">
        <v>459</v>
      </c>
      <c r="F128" s="2"/>
      <c r="G128" s="8">
        <v>1330</v>
      </c>
      <c r="I128" s="3" t="s">
        <v>500</v>
      </c>
      <c r="K128" s="6" t="s">
        <v>520</v>
      </c>
    </row>
    <row r="129" spans="1:11" x14ac:dyDescent="0.25">
      <c r="A129" s="5" t="s">
        <v>529</v>
      </c>
      <c r="C129" s="184" t="s">
        <v>652</v>
      </c>
      <c r="E129" s="6" t="s">
        <v>458</v>
      </c>
      <c r="F129" s="2"/>
      <c r="G129" s="8">
        <v>1195</v>
      </c>
      <c r="I129" s="3" t="s">
        <v>279</v>
      </c>
      <c r="K129" s="6" t="s">
        <v>27</v>
      </c>
    </row>
    <row r="130" spans="1:11" x14ac:dyDescent="0.25">
      <c r="A130" s="5" t="s">
        <v>529</v>
      </c>
      <c r="C130" s="184" t="s">
        <v>653</v>
      </c>
      <c r="E130" s="6" t="s">
        <v>261</v>
      </c>
      <c r="F130" s="2"/>
      <c r="G130" s="8">
        <v>5411.95</v>
      </c>
      <c r="I130" s="3" t="s">
        <v>283</v>
      </c>
      <c r="K130" s="6" t="s">
        <v>317</v>
      </c>
    </row>
    <row r="131" spans="1:11" x14ac:dyDescent="0.25">
      <c r="A131" s="5" t="s">
        <v>529</v>
      </c>
      <c r="C131" s="184" t="s">
        <v>654</v>
      </c>
      <c r="E131" s="6" t="s">
        <v>336</v>
      </c>
      <c r="F131" s="2"/>
      <c r="G131" s="8">
        <v>4557.41</v>
      </c>
      <c r="I131" s="3" t="s">
        <v>281</v>
      </c>
      <c r="K131" s="6" t="s">
        <v>312</v>
      </c>
    </row>
    <row r="132" spans="1:11" x14ac:dyDescent="0.25">
      <c r="A132" s="5" t="s">
        <v>529</v>
      </c>
      <c r="C132" s="184" t="s">
        <v>655</v>
      </c>
      <c r="E132" s="6" t="s">
        <v>340</v>
      </c>
      <c r="F132" s="2"/>
      <c r="G132" s="8">
        <v>4255.38</v>
      </c>
      <c r="I132" s="3" t="s">
        <v>270</v>
      </c>
      <c r="K132" s="6" t="s">
        <v>26</v>
      </c>
    </row>
    <row r="133" spans="1:11" x14ac:dyDescent="0.25">
      <c r="A133" s="5" t="s">
        <v>529</v>
      </c>
      <c r="C133" s="184" t="s">
        <v>655</v>
      </c>
      <c r="E133" s="6" t="s">
        <v>340</v>
      </c>
      <c r="F133" s="2"/>
      <c r="G133" s="8">
        <v>4255.38</v>
      </c>
      <c r="I133" s="3" t="s">
        <v>270</v>
      </c>
      <c r="K133" s="6" t="s">
        <v>26</v>
      </c>
    </row>
    <row r="134" spans="1:11" x14ac:dyDescent="0.25">
      <c r="A134" s="5" t="s">
        <v>529</v>
      </c>
      <c r="C134" s="184" t="s">
        <v>656</v>
      </c>
      <c r="E134" s="6" t="s">
        <v>462</v>
      </c>
      <c r="F134" s="2"/>
      <c r="G134" s="8">
        <v>642.86</v>
      </c>
      <c r="I134" s="3" t="s">
        <v>500</v>
      </c>
      <c r="K134" s="6" t="s">
        <v>1347</v>
      </c>
    </row>
    <row r="135" spans="1:11" x14ac:dyDescent="0.25">
      <c r="A135" s="5" t="s">
        <v>526</v>
      </c>
      <c r="C135" s="184" t="s">
        <v>657</v>
      </c>
      <c r="E135" s="6" t="s">
        <v>1265</v>
      </c>
      <c r="F135" s="2"/>
      <c r="G135" s="8">
        <v>365</v>
      </c>
      <c r="I135" s="3" t="s">
        <v>278</v>
      </c>
      <c r="K135" s="6" t="s">
        <v>403</v>
      </c>
    </row>
    <row r="136" spans="1:11" x14ac:dyDescent="0.25">
      <c r="A136" s="5" t="s">
        <v>529</v>
      </c>
      <c r="C136" s="184" t="s">
        <v>658</v>
      </c>
      <c r="E136" s="6" t="s">
        <v>466</v>
      </c>
      <c r="F136" s="2"/>
      <c r="G136" s="8">
        <v>788.47</v>
      </c>
      <c r="I136" s="3" t="s">
        <v>270</v>
      </c>
      <c r="K136" s="6" t="s">
        <v>26</v>
      </c>
    </row>
    <row r="137" spans="1:11" x14ac:dyDescent="0.25">
      <c r="A137" s="5" t="s">
        <v>526</v>
      </c>
      <c r="C137" s="184" t="s">
        <v>659</v>
      </c>
      <c r="E137" s="6" t="s">
        <v>397</v>
      </c>
      <c r="F137" s="2"/>
      <c r="G137" s="8">
        <v>2764.59</v>
      </c>
      <c r="I137" s="3" t="s">
        <v>295</v>
      </c>
      <c r="K137" s="6" t="s">
        <v>300</v>
      </c>
    </row>
    <row r="138" spans="1:11" x14ac:dyDescent="0.25">
      <c r="A138" s="5" t="s">
        <v>526</v>
      </c>
      <c r="C138" s="184" t="s">
        <v>660</v>
      </c>
      <c r="E138" s="6" t="s">
        <v>250</v>
      </c>
      <c r="F138" s="2"/>
      <c r="G138" s="8">
        <v>596.58000000000004</v>
      </c>
      <c r="I138" s="3" t="s">
        <v>289</v>
      </c>
      <c r="K138" s="6" t="s">
        <v>331</v>
      </c>
    </row>
    <row r="139" spans="1:11" x14ac:dyDescent="0.25">
      <c r="A139" s="5" t="s">
        <v>526</v>
      </c>
      <c r="C139" s="184" t="s">
        <v>661</v>
      </c>
      <c r="E139" s="6" t="s">
        <v>246</v>
      </c>
      <c r="F139" s="2"/>
      <c r="G139" s="8">
        <v>1585</v>
      </c>
      <c r="I139" s="3" t="s">
        <v>282</v>
      </c>
      <c r="K139" s="6" t="s">
        <v>315</v>
      </c>
    </row>
    <row r="140" spans="1:11" x14ac:dyDescent="0.25">
      <c r="A140" s="5" t="s">
        <v>526</v>
      </c>
      <c r="C140" s="184" t="s">
        <v>662</v>
      </c>
      <c r="E140" s="6" t="s">
        <v>1266</v>
      </c>
      <c r="F140" s="2"/>
      <c r="G140" s="8">
        <v>1175</v>
      </c>
      <c r="I140" s="3" t="s">
        <v>284</v>
      </c>
      <c r="K140" s="6" t="s">
        <v>333</v>
      </c>
    </row>
    <row r="141" spans="1:11" x14ac:dyDescent="0.25">
      <c r="A141" s="5" t="s">
        <v>527</v>
      </c>
      <c r="C141" s="184" t="s">
        <v>663</v>
      </c>
      <c r="E141" s="6" t="s">
        <v>1267</v>
      </c>
      <c r="F141" s="2"/>
      <c r="G141" s="8">
        <v>450</v>
      </c>
      <c r="I141" s="3" t="s">
        <v>281</v>
      </c>
      <c r="K141" s="6" t="s">
        <v>312</v>
      </c>
    </row>
    <row r="142" spans="1:11" x14ac:dyDescent="0.25">
      <c r="A142" s="5" t="s">
        <v>527</v>
      </c>
      <c r="C142" s="184" t="s">
        <v>664</v>
      </c>
      <c r="E142" s="6" t="s">
        <v>1267</v>
      </c>
      <c r="F142" s="2"/>
      <c r="G142" s="8">
        <v>6355</v>
      </c>
      <c r="I142" s="3" t="s">
        <v>281</v>
      </c>
      <c r="K142" s="6" t="s">
        <v>312</v>
      </c>
    </row>
    <row r="143" spans="1:11" x14ac:dyDescent="0.25">
      <c r="A143" s="5" t="s">
        <v>527</v>
      </c>
      <c r="C143" s="184" t="s">
        <v>665</v>
      </c>
      <c r="E143" s="6" t="s">
        <v>247</v>
      </c>
      <c r="F143" s="2"/>
      <c r="G143" s="8">
        <v>2314</v>
      </c>
      <c r="I143" s="3" t="s">
        <v>279</v>
      </c>
      <c r="K143" s="6" t="s">
        <v>310</v>
      </c>
    </row>
    <row r="144" spans="1:11" x14ac:dyDescent="0.25">
      <c r="A144" s="5" t="s">
        <v>527</v>
      </c>
      <c r="C144" s="184" t="s">
        <v>665</v>
      </c>
      <c r="E144" s="6" t="s">
        <v>247</v>
      </c>
      <c r="F144" s="2"/>
      <c r="G144" s="8">
        <v>2314</v>
      </c>
      <c r="I144" s="3" t="s">
        <v>393</v>
      </c>
      <c r="K144" s="6" t="s">
        <v>327</v>
      </c>
    </row>
    <row r="145" spans="1:13" x14ac:dyDescent="0.25">
      <c r="A145" s="5" t="s">
        <v>527</v>
      </c>
      <c r="C145" s="184" t="s">
        <v>666</v>
      </c>
      <c r="E145" s="6" t="s">
        <v>247</v>
      </c>
      <c r="F145" s="2"/>
      <c r="G145" s="8">
        <v>595</v>
      </c>
      <c r="I145" s="3" t="s">
        <v>422</v>
      </c>
      <c r="K145" s="6" t="s">
        <v>328</v>
      </c>
    </row>
    <row r="146" spans="1:13" x14ac:dyDescent="0.25">
      <c r="A146" s="5" t="s">
        <v>527</v>
      </c>
      <c r="C146" s="184" t="s">
        <v>667</v>
      </c>
      <c r="E146" s="6" t="s">
        <v>247</v>
      </c>
      <c r="F146" s="2"/>
      <c r="G146" s="8">
        <v>825</v>
      </c>
      <c r="I146" s="3" t="s">
        <v>279</v>
      </c>
      <c r="K146" s="6" t="s">
        <v>328</v>
      </c>
    </row>
    <row r="147" spans="1:13" x14ac:dyDescent="0.25">
      <c r="A147" s="5" t="s">
        <v>527</v>
      </c>
      <c r="C147" s="184" t="s">
        <v>668</v>
      </c>
      <c r="E147" s="6" t="s">
        <v>247</v>
      </c>
      <c r="F147" s="2"/>
      <c r="G147" s="8">
        <v>985</v>
      </c>
      <c r="I147" s="3" t="s">
        <v>279</v>
      </c>
      <c r="K147" s="6" t="s">
        <v>28</v>
      </c>
    </row>
    <row r="148" spans="1:13" x14ac:dyDescent="0.25">
      <c r="A148" s="5" t="s">
        <v>527</v>
      </c>
      <c r="C148" s="184" t="s">
        <v>669</v>
      </c>
      <c r="E148" s="6" t="s">
        <v>247</v>
      </c>
      <c r="F148" s="2"/>
      <c r="G148" s="8">
        <v>1985</v>
      </c>
      <c r="I148" s="3" t="s">
        <v>351</v>
      </c>
      <c r="K148" s="6" t="s">
        <v>27</v>
      </c>
    </row>
    <row r="149" spans="1:13" x14ac:dyDescent="0.25">
      <c r="A149" s="5" t="s">
        <v>527</v>
      </c>
      <c r="C149" s="184" t="s">
        <v>670</v>
      </c>
      <c r="E149" s="6" t="s">
        <v>247</v>
      </c>
      <c r="F149" s="2"/>
      <c r="G149" s="8">
        <v>1095</v>
      </c>
      <c r="I149" s="3" t="s">
        <v>279</v>
      </c>
      <c r="K149" s="6" t="s">
        <v>328</v>
      </c>
    </row>
    <row r="150" spans="1:13" x14ac:dyDescent="0.25">
      <c r="A150" s="5" t="s">
        <v>526</v>
      </c>
      <c r="C150" s="184" t="s">
        <v>671</v>
      </c>
      <c r="E150" s="6" t="s">
        <v>1268</v>
      </c>
      <c r="F150" s="2"/>
      <c r="G150" s="8">
        <v>2406.9</v>
      </c>
      <c r="I150" s="3" t="s">
        <v>348</v>
      </c>
      <c r="K150" s="6" t="s">
        <v>1348</v>
      </c>
    </row>
    <row r="151" spans="1:13" x14ac:dyDescent="0.25">
      <c r="A151" s="5" t="s">
        <v>526</v>
      </c>
      <c r="C151" s="184" t="s">
        <v>671</v>
      </c>
      <c r="E151" s="6" t="s">
        <v>1268</v>
      </c>
      <c r="F151" s="2"/>
      <c r="G151" s="8">
        <v>2406.9</v>
      </c>
      <c r="I151" s="3" t="s">
        <v>348</v>
      </c>
      <c r="K151" s="6" t="s">
        <v>1348</v>
      </c>
    </row>
    <row r="152" spans="1:13" x14ac:dyDescent="0.25">
      <c r="A152" s="5" t="s">
        <v>526</v>
      </c>
      <c r="C152" s="184" t="s">
        <v>672</v>
      </c>
      <c r="E152" s="6" t="s">
        <v>1269</v>
      </c>
      <c r="F152" s="2"/>
      <c r="G152" s="8">
        <v>2187.5</v>
      </c>
      <c r="I152" s="3" t="s">
        <v>284</v>
      </c>
      <c r="K152" s="6" t="s">
        <v>301</v>
      </c>
    </row>
    <row r="153" spans="1:13" x14ac:dyDescent="0.25">
      <c r="A153" s="5" t="s">
        <v>527</v>
      </c>
      <c r="C153" s="184" t="s">
        <v>673</v>
      </c>
      <c r="E153" s="185" t="s">
        <v>1396</v>
      </c>
      <c r="F153" s="2"/>
      <c r="G153" s="8">
        <v>2000</v>
      </c>
      <c r="I153" s="3" t="s">
        <v>400</v>
      </c>
      <c r="K153" s="6" t="s">
        <v>21</v>
      </c>
      <c r="M153" s="187" t="s">
        <v>454</v>
      </c>
    </row>
    <row r="154" spans="1:13" x14ac:dyDescent="0.25">
      <c r="A154" s="5" t="s">
        <v>526</v>
      </c>
      <c r="C154" s="184" t="s">
        <v>674</v>
      </c>
      <c r="E154" s="6" t="s">
        <v>389</v>
      </c>
      <c r="F154" s="2"/>
      <c r="G154" s="8">
        <v>4813</v>
      </c>
      <c r="I154" s="3" t="s">
        <v>299</v>
      </c>
      <c r="K154" s="6" t="s">
        <v>24</v>
      </c>
    </row>
    <row r="155" spans="1:13" x14ac:dyDescent="0.25">
      <c r="A155" s="5" t="s">
        <v>526</v>
      </c>
      <c r="C155" s="184" t="s">
        <v>675</v>
      </c>
      <c r="E155" s="6" t="s">
        <v>409</v>
      </c>
      <c r="F155" s="2"/>
      <c r="G155" s="8">
        <v>276.25</v>
      </c>
      <c r="I155" s="3" t="s">
        <v>352</v>
      </c>
      <c r="K155" s="6" t="s">
        <v>304</v>
      </c>
    </row>
    <row r="156" spans="1:13" x14ac:dyDescent="0.25">
      <c r="A156" s="5" t="s">
        <v>527</v>
      </c>
      <c r="C156" s="184" t="s">
        <v>676</v>
      </c>
      <c r="E156" s="6" t="s">
        <v>468</v>
      </c>
      <c r="F156" s="2"/>
      <c r="G156" s="8">
        <v>840</v>
      </c>
      <c r="I156" s="3" t="s">
        <v>281</v>
      </c>
      <c r="K156" s="6" t="s">
        <v>312</v>
      </c>
    </row>
    <row r="157" spans="1:13" x14ac:dyDescent="0.25">
      <c r="A157" s="5" t="s">
        <v>526</v>
      </c>
      <c r="C157" s="184" t="s">
        <v>677</v>
      </c>
      <c r="E157" s="6" t="s">
        <v>1258</v>
      </c>
      <c r="F157" s="2"/>
      <c r="G157" s="8">
        <v>2950</v>
      </c>
      <c r="I157" s="3" t="s">
        <v>275</v>
      </c>
      <c r="K157" s="6" t="s">
        <v>26</v>
      </c>
    </row>
    <row r="158" spans="1:13" x14ac:dyDescent="0.25">
      <c r="A158" s="5" t="s">
        <v>526</v>
      </c>
      <c r="C158" s="184" t="s">
        <v>678</v>
      </c>
      <c r="E158" s="6" t="s">
        <v>463</v>
      </c>
      <c r="F158" s="2"/>
      <c r="G158" s="8">
        <v>1702.5</v>
      </c>
      <c r="I158" s="3" t="s">
        <v>279</v>
      </c>
      <c r="K158" s="6" t="s">
        <v>26</v>
      </c>
    </row>
    <row r="159" spans="1:13" x14ac:dyDescent="0.25">
      <c r="A159" s="5" t="s">
        <v>526</v>
      </c>
      <c r="C159" s="184" t="s">
        <v>679</v>
      </c>
      <c r="E159" s="6" t="s">
        <v>429</v>
      </c>
      <c r="F159" s="2"/>
      <c r="G159" s="8">
        <v>970</v>
      </c>
      <c r="I159" s="3" t="s">
        <v>450</v>
      </c>
      <c r="K159" s="6" t="s">
        <v>302</v>
      </c>
    </row>
    <row r="160" spans="1:13" x14ac:dyDescent="0.25">
      <c r="A160" s="5" t="s">
        <v>527</v>
      </c>
      <c r="C160" s="184" t="s">
        <v>680</v>
      </c>
      <c r="E160" s="6" t="s">
        <v>411</v>
      </c>
      <c r="F160" s="2"/>
      <c r="G160" s="8">
        <v>1943</v>
      </c>
      <c r="I160" s="3" t="s">
        <v>281</v>
      </c>
      <c r="K160" s="6" t="s">
        <v>312</v>
      </c>
    </row>
    <row r="161" spans="1:13" x14ac:dyDescent="0.25">
      <c r="A161" s="5" t="s">
        <v>526</v>
      </c>
      <c r="C161" s="184" t="s">
        <v>681</v>
      </c>
      <c r="E161" s="6" t="s">
        <v>429</v>
      </c>
      <c r="F161" s="2"/>
      <c r="G161" s="8">
        <v>4720.3999999999996</v>
      </c>
      <c r="I161" s="3" t="s">
        <v>285</v>
      </c>
      <c r="K161" s="6" t="s">
        <v>302</v>
      </c>
    </row>
    <row r="162" spans="1:13" x14ac:dyDescent="0.25">
      <c r="A162" s="5" t="s">
        <v>526</v>
      </c>
      <c r="C162" s="184" t="s">
        <v>681</v>
      </c>
      <c r="E162" s="6" t="s">
        <v>429</v>
      </c>
      <c r="F162" s="2"/>
      <c r="G162" s="8">
        <v>4720.3999999999996</v>
      </c>
      <c r="I162" s="3" t="s">
        <v>285</v>
      </c>
      <c r="K162" s="6" t="s">
        <v>302</v>
      </c>
    </row>
    <row r="163" spans="1:13" x14ac:dyDescent="0.25">
      <c r="A163" s="5" t="s">
        <v>526</v>
      </c>
      <c r="C163" s="184" t="s">
        <v>682</v>
      </c>
      <c r="E163" s="6" t="s">
        <v>466</v>
      </c>
      <c r="F163" s="2"/>
      <c r="G163" s="8">
        <v>628.64</v>
      </c>
      <c r="I163" s="3" t="s">
        <v>270</v>
      </c>
      <c r="K163" s="6" t="s">
        <v>26</v>
      </c>
    </row>
    <row r="164" spans="1:13" x14ac:dyDescent="0.25">
      <c r="A164" s="5" t="s">
        <v>526</v>
      </c>
      <c r="C164" s="184" t="s">
        <v>683</v>
      </c>
      <c r="E164" s="185" t="s">
        <v>1396</v>
      </c>
      <c r="F164" s="2"/>
      <c r="G164" s="8">
        <v>45000</v>
      </c>
      <c r="I164" s="3" t="s">
        <v>1349</v>
      </c>
      <c r="K164" s="6" t="s">
        <v>21</v>
      </c>
      <c r="M164" s="187" t="s">
        <v>454</v>
      </c>
    </row>
    <row r="165" spans="1:13" x14ac:dyDescent="0.25">
      <c r="A165" s="5" t="s">
        <v>527</v>
      </c>
      <c r="C165" s="184" t="s">
        <v>684</v>
      </c>
      <c r="E165" s="6" t="s">
        <v>1270</v>
      </c>
      <c r="F165" s="2"/>
      <c r="G165" s="8">
        <v>777</v>
      </c>
      <c r="I165" s="3" t="s">
        <v>341</v>
      </c>
      <c r="K165" s="6" t="s">
        <v>1350</v>
      </c>
    </row>
    <row r="166" spans="1:13" x14ac:dyDescent="0.25">
      <c r="A166" s="5" t="s">
        <v>526</v>
      </c>
      <c r="C166" s="184" t="s">
        <v>685</v>
      </c>
      <c r="E166" s="6" t="s">
        <v>1271</v>
      </c>
      <c r="F166" s="2"/>
      <c r="G166" s="8">
        <v>425</v>
      </c>
      <c r="I166" s="3" t="s">
        <v>281</v>
      </c>
      <c r="K166" s="6" t="s">
        <v>300</v>
      </c>
    </row>
    <row r="167" spans="1:13" x14ac:dyDescent="0.25">
      <c r="A167" s="5" t="s">
        <v>526</v>
      </c>
      <c r="C167" s="184" t="s">
        <v>686</v>
      </c>
      <c r="E167" s="6" t="s">
        <v>388</v>
      </c>
      <c r="F167" s="2"/>
      <c r="G167" s="8">
        <v>1320</v>
      </c>
      <c r="I167" s="3" t="s">
        <v>278</v>
      </c>
      <c r="K167" s="6" t="s">
        <v>1351</v>
      </c>
    </row>
    <row r="168" spans="1:13" x14ac:dyDescent="0.25">
      <c r="A168" s="5" t="s">
        <v>527</v>
      </c>
      <c r="C168" s="184" t="s">
        <v>687</v>
      </c>
      <c r="E168" s="6" t="s">
        <v>436</v>
      </c>
      <c r="F168" s="2"/>
      <c r="G168" s="8">
        <v>2121.63</v>
      </c>
      <c r="I168" s="3" t="s">
        <v>280</v>
      </c>
      <c r="K168" s="6" t="s">
        <v>300</v>
      </c>
    </row>
    <row r="169" spans="1:13" x14ac:dyDescent="0.25">
      <c r="A169" s="5" t="s">
        <v>526</v>
      </c>
      <c r="C169" s="184" t="s">
        <v>688</v>
      </c>
      <c r="E169" s="6" t="s">
        <v>457</v>
      </c>
      <c r="F169" s="2"/>
      <c r="G169" s="8">
        <v>3168.01</v>
      </c>
      <c r="I169" s="3" t="s">
        <v>279</v>
      </c>
      <c r="K169" s="6" t="s">
        <v>304</v>
      </c>
    </row>
    <row r="170" spans="1:13" x14ac:dyDescent="0.25">
      <c r="A170" s="5" t="s">
        <v>526</v>
      </c>
      <c r="C170" s="184" t="s">
        <v>688</v>
      </c>
      <c r="E170" s="6" t="s">
        <v>457</v>
      </c>
      <c r="F170" s="2"/>
      <c r="G170" s="8">
        <v>3168.01</v>
      </c>
      <c r="I170" s="3" t="s">
        <v>279</v>
      </c>
      <c r="K170" s="6" t="s">
        <v>304</v>
      </c>
    </row>
    <row r="171" spans="1:13" x14ac:dyDescent="0.25">
      <c r="A171" s="5" t="s">
        <v>526</v>
      </c>
      <c r="C171" s="184" t="s">
        <v>689</v>
      </c>
      <c r="E171" s="6" t="s">
        <v>457</v>
      </c>
      <c r="F171" s="2"/>
      <c r="G171" s="8">
        <v>1105.31</v>
      </c>
      <c r="I171" s="3" t="s">
        <v>279</v>
      </c>
      <c r="K171" s="6" t="s">
        <v>304</v>
      </c>
    </row>
    <row r="172" spans="1:13" x14ac:dyDescent="0.25">
      <c r="A172" s="5" t="s">
        <v>526</v>
      </c>
      <c r="C172" s="184" t="s">
        <v>690</v>
      </c>
      <c r="E172" s="6" t="s">
        <v>457</v>
      </c>
      <c r="F172" s="2"/>
      <c r="G172" s="8">
        <v>593.54999999999995</v>
      </c>
      <c r="I172" s="3" t="s">
        <v>422</v>
      </c>
      <c r="K172" s="6" t="s">
        <v>304</v>
      </c>
    </row>
    <row r="173" spans="1:13" x14ac:dyDescent="0.25">
      <c r="A173" s="5" t="s">
        <v>527</v>
      </c>
      <c r="C173" s="184" t="s">
        <v>691</v>
      </c>
      <c r="E173" s="6" t="s">
        <v>469</v>
      </c>
      <c r="F173" s="2"/>
      <c r="G173" s="8">
        <v>1176</v>
      </c>
      <c r="I173" s="3" t="s">
        <v>281</v>
      </c>
      <c r="K173" s="6" t="s">
        <v>312</v>
      </c>
    </row>
    <row r="174" spans="1:13" x14ac:dyDescent="0.25">
      <c r="A174" s="5" t="s">
        <v>527</v>
      </c>
      <c r="C174" s="184" t="s">
        <v>692</v>
      </c>
      <c r="E174" s="6" t="s">
        <v>469</v>
      </c>
      <c r="F174" s="2"/>
      <c r="G174" s="8">
        <v>1176</v>
      </c>
      <c r="I174" s="3" t="s">
        <v>281</v>
      </c>
      <c r="K174" s="6" t="s">
        <v>312</v>
      </c>
    </row>
    <row r="175" spans="1:13" x14ac:dyDescent="0.25">
      <c r="A175" s="5" t="s">
        <v>527</v>
      </c>
      <c r="C175" s="184" t="s">
        <v>693</v>
      </c>
      <c r="E175" s="6" t="s">
        <v>469</v>
      </c>
      <c r="F175" s="2"/>
      <c r="G175" s="8">
        <v>1176</v>
      </c>
      <c r="I175" s="3" t="s">
        <v>281</v>
      </c>
      <c r="K175" s="6" t="s">
        <v>312</v>
      </c>
    </row>
    <row r="176" spans="1:13" x14ac:dyDescent="0.25">
      <c r="A176" s="5" t="s">
        <v>527</v>
      </c>
      <c r="C176" s="184" t="s">
        <v>694</v>
      </c>
      <c r="E176" s="6" t="s">
        <v>469</v>
      </c>
      <c r="F176" s="2"/>
      <c r="G176" s="8">
        <v>1176</v>
      </c>
      <c r="I176" s="3" t="s">
        <v>281</v>
      </c>
      <c r="K176" s="6" t="s">
        <v>312</v>
      </c>
    </row>
    <row r="177" spans="1:13" x14ac:dyDescent="0.25">
      <c r="A177" s="5" t="s">
        <v>527</v>
      </c>
      <c r="C177" s="184" t="s">
        <v>695</v>
      </c>
      <c r="E177" s="6" t="s">
        <v>1272</v>
      </c>
      <c r="F177" s="2"/>
      <c r="G177" s="8">
        <v>495</v>
      </c>
      <c r="I177" s="3" t="s">
        <v>278</v>
      </c>
      <c r="K177" s="6" t="s">
        <v>513</v>
      </c>
    </row>
    <row r="178" spans="1:13" x14ac:dyDescent="0.25">
      <c r="A178" s="5" t="s">
        <v>527</v>
      </c>
      <c r="C178" s="184" t="s">
        <v>696</v>
      </c>
      <c r="E178" s="6" t="s">
        <v>1272</v>
      </c>
      <c r="F178" s="2"/>
      <c r="G178" s="8">
        <v>275</v>
      </c>
      <c r="I178" s="3" t="s">
        <v>278</v>
      </c>
      <c r="K178" s="6" t="s">
        <v>513</v>
      </c>
    </row>
    <row r="179" spans="1:13" x14ac:dyDescent="0.25">
      <c r="A179" s="5" t="s">
        <v>526</v>
      </c>
      <c r="C179" s="184" t="s">
        <v>697</v>
      </c>
      <c r="E179" s="6" t="s">
        <v>380</v>
      </c>
      <c r="F179" s="2"/>
      <c r="G179" s="8">
        <v>275.23</v>
      </c>
      <c r="I179" s="3" t="s">
        <v>448</v>
      </c>
      <c r="K179" s="6" t="s">
        <v>319</v>
      </c>
    </row>
    <row r="180" spans="1:13" x14ac:dyDescent="0.25">
      <c r="A180" s="5" t="s">
        <v>526</v>
      </c>
      <c r="C180" s="184" t="s">
        <v>697</v>
      </c>
      <c r="E180" s="6" t="s">
        <v>380</v>
      </c>
      <c r="F180" s="2"/>
      <c r="G180" s="8">
        <v>275.23</v>
      </c>
      <c r="I180" s="3" t="s">
        <v>448</v>
      </c>
      <c r="K180" s="6" t="s">
        <v>319</v>
      </c>
    </row>
    <row r="181" spans="1:13" x14ac:dyDescent="0.25">
      <c r="A181" s="5" t="s">
        <v>528</v>
      </c>
      <c r="C181" s="184" t="s">
        <v>698</v>
      </c>
      <c r="E181" s="185" t="s">
        <v>1396</v>
      </c>
      <c r="F181" s="2"/>
      <c r="G181" s="8">
        <v>4000</v>
      </c>
      <c r="I181" s="3" t="s">
        <v>273</v>
      </c>
      <c r="K181" s="6" t="s">
        <v>21</v>
      </c>
      <c r="M181" s="187" t="s">
        <v>454</v>
      </c>
    </row>
    <row r="182" spans="1:13" x14ac:dyDescent="0.25">
      <c r="A182" s="5" t="s">
        <v>528</v>
      </c>
      <c r="C182" s="184" t="s">
        <v>698</v>
      </c>
      <c r="E182" s="185" t="s">
        <v>1396</v>
      </c>
      <c r="F182" s="2"/>
      <c r="G182" s="8">
        <v>4000</v>
      </c>
      <c r="I182" s="3" t="s">
        <v>273</v>
      </c>
      <c r="K182" s="6" t="s">
        <v>21</v>
      </c>
      <c r="M182" s="187" t="s">
        <v>454</v>
      </c>
    </row>
    <row r="183" spans="1:13" x14ac:dyDescent="0.25">
      <c r="A183" s="5" t="s">
        <v>528</v>
      </c>
      <c r="C183" s="184" t="s">
        <v>699</v>
      </c>
      <c r="E183" s="6" t="s">
        <v>357</v>
      </c>
      <c r="F183" s="2"/>
      <c r="G183" s="8">
        <v>1070.45</v>
      </c>
      <c r="I183" s="3" t="s">
        <v>378</v>
      </c>
      <c r="K183" s="6" t="s">
        <v>324</v>
      </c>
    </row>
    <row r="184" spans="1:13" x14ac:dyDescent="0.25">
      <c r="A184" s="5" t="s">
        <v>526</v>
      </c>
      <c r="C184" s="184" t="s">
        <v>700</v>
      </c>
      <c r="E184" s="6" t="s">
        <v>340</v>
      </c>
      <c r="F184" s="2"/>
      <c r="G184" s="8">
        <v>3886.68</v>
      </c>
      <c r="I184" s="3" t="s">
        <v>270</v>
      </c>
      <c r="K184" s="6" t="s">
        <v>26</v>
      </c>
    </row>
    <row r="185" spans="1:13" x14ac:dyDescent="0.25">
      <c r="A185" s="5" t="s">
        <v>526</v>
      </c>
      <c r="C185" s="184" t="s">
        <v>700</v>
      </c>
      <c r="E185" s="6" t="s">
        <v>340</v>
      </c>
      <c r="F185" s="2"/>
      <c r="G185" s="8">
        <v>3886.68</v>
      </c>
      <c r="I185" s="3" t="s">
        <v>270</v>
      </c>
      <c r="K185" s="6" t="s">
        <v>26</v>
      </c>
    </row>
    <row r="186" spans="1:13" x14ac:dyDescent="0.25">
      <c r="A186" s="5" t="s">
        <v>527</v>
      </c>
      <c r="C186" s="184" t="s">
        <v>701</v>
      </c>
      <c r="E186" s="6" t="s">
        <v>1273</v>
      </c>
      <c r="F186" s="2"/>
      <c r="G186" s="8">
        <v>1344.52</v>
      </c>
      <c r="I186" s="3" t="s">
        <v>1352</v>
      </c>
      <c r="K186" s="6" t="s">
        <v>1353</v>
      </c>
    </row>
    <row r="187" spans="1:13" x14ac:dyDescent="0.25">
      <c r="A187" s="5" t="s">
        <v>527</v>
      </c>
      <c r="C187" s="184" t="s">
        <v>702</v>
      </c>
      <c r="E187" s="6" t="s">
        <v>1273</v>
      </c>
      <c r="F187" s="2"/>
      <c r="G187" s="8">
        <v>2000</v>
      </c>
      <c r="I187" s="3" t="s">
        <v>1352</v>
      </c>
      <c r="K187" s="6" t="s">
        <v>1353</v>
      </c>
    </row>
    <row r="188" spans="1:13" x14ac:dyDescent="0.25">
      <c r="A188" s="5" t="s">
        <v>527</v>
      </c>
      <c r="C188" s="184" t="s">
        <v>703</v>
      </c>
      <c r="E188" s="6" t="s">
        <v>1274</v>
      </c>
      <c r="F188" s="2"/>
      <c r="G188" s="8">
        <v>3750</v>
      </c>
      <c r="I188" s="3" t="s">
        <v>1354</v>
      </c>
      <c r="K188" s="6" t="s">
        <v>329</v>
      </c>
    </row>
    <row r="189" spans="1:13" x14ac:dyDescent="0.25">
      <c r="A189" s="5" t="s">
        <v>526</v>
      </c>
      <c r="C189" s="184" t="s">
        <v>704</v>
      </c>
      <c r="E189" s="6" t="s">
        <v>336</v>
      </c>
      <c r="F189" s="2"/>
      <c r="G189" s="8">
        <v>10814.39</v>
      </c>
      <c r="I189" s="3" t="s">
        <v>281</v>
      </c>
      <c r="K189" s="6" t="s">
        <v>312</v>
      </c>
    </row>
    <row r="190" spans="1:13" x14ac:dyDescent="0.25">
      <c r="A190" s="5" t="s">
        <v>528</v>
      </c>
      <c r="C190" s="184" t="s">
        <v>705</v>
      </c>
      <c r="E190" s="6" t="s">
        <v>456</v>
      </c>
      <c r="F190" s="2"/>
      <c r="G190" s="8">
        <v>1328.5</v>
      </c>
      <c r="I190" s="3" t="s">
        <v>267</v>
      </c>
      <c r="K190" s="6" t="s">
        <v>27</v>
      </c>
    </row>
    <row r="191" spans="1:13" x14ac:dyDescent="0.25">
      <c r="A191" s="5" t="s">
        <v>528</v>
      </c>
      <c r="C191" s="184" t="s">
        <v>706</v>
      </c>
      <c r="E191" s="6" t="s">
        <v>456</v>
      </c>
      <c r="F191" s="2"/>
      <c r="G191" s="8">
        <v>431.31</v>
      </c>
      <c r="I191" s="3" t="s">
        <v>267</v>
      </c>
      <c r="K191" s="6" t="s">
        <v>27</v>
      </c>
    </row>
    <row r="192" spans="1:13" x14ac:dyDescent="0.25">
      <c r="A192" s="5" t="s">
        <v>530</v>
      </c>
      <c r="C192" s="184" t="s">
        <v>707</v>
      </c>
      <c r="E192" s="6" t="s">
        <v>456</v>
      </c>
      <c r="F192" s="2"/>
      <c r="G192" s="8">
        <v>3367.75</v>
      </c>
      <c r="I192" s="3" t="s">
        <v>267</v>
      </c>
      <c r="K192" s="6" t="s">
        <v>27</v>
      </c>
    </row>
    <row r="193" spans="1:13" x14ac:dyDescent="0.25">
      <c r="A193" s="5" t="s">
        <v>530</v>
      </c>
      <c r="C193" s="184" t="s">
        <v>708</v>
      </c>
      <c r="E193" s="6" t="s">
        <v>456</v>
      </c>
      <c r="F193" s="2"/>
      <c r="G193" s="8">
        <v>2326.4499999999998</v>
      </c>
      <c r="I193" s="3" t="s">
        <v>267</v>
      </c>
      <c r="K193" s="6" t="s">
        <v>27</v>
      </c>
    </row>
    <row r="194" spans="1:13" x14ac:dyDescent="0.25">
      <c r="A194" s="5" t="s">
        <v>527</v>
      </c>
      <c r="C194" s="184" t="s">
        <v>709</v>
      </c>
      <c r="E194" s="185" t="s">
        <v>1396</v>
      </c>
      <c r="F194" s="2"/>
      <c r="G194" s="8">
        <v>1060</v>
      </c>
      <c r="I194" s="3" t="s">
        <v>277</v>
      </c>
      <c r="K194" s="6" t="s">
        <v>330</v>
      </c>
      <c r="M194" s="187" t="s">
        <v>454</v>
      </c>
    </row>
    <row r="195" spans="1:13" x14ac:dyDescent="0.25">
      <c r="A195" s="5" t="s">
        <v>527</v>
      </c>
      <c r="C195" s="184" t="s">
        <v>709</v>
      </c>
      <c r="E195" s="6" t="s">
        <v>1275</v>
      </c>
      <c r="F195" s="2"/>
      <c r="G195" s="8">
        <v>1060</v>
      </c>
      <c r="I195" s="3" t="s">
        <v>278</v>
      </c>
      <c r="K195" s="6" t="s">
        <v>525</v>
      </c>
    </row>
    <row r="196" spans="1:13" x14ac:dyDescent="0.25">
      <c r="A196" s="5" t="s">
        <v>527</v>
      </c>
      <c r="C196" s="184" t="s">
        <v>710</v>
      </c>
      <c r="E196" s="6" t="s">
        <v>1276</v>
      </c>
      <c r="F196" s="2"/>
      <c r="G196" s="8">
        <v>585</v>
      </c>
      <c r="I196" s="3" t="s">
        <v>282</v>
      </c>
      <c r="K196" s="6" t="s">
        <v>315</v>
      </c>
    </row>
    <row r="197" spans="1:13" x14ac:dyDescent="0.25">
      <c r="A197" s="5" t="s">
        <v>527</v>
      </c>
      <c r="C197" s="184" t="s">
        <v>711</v>
      </c>
      <c r="E197" s="6" t="s">
        <v>1276</v>
      </c>
      <c r="F197" s="2"/>
      <c r="G197" s="8">
        <v>5925</v>
      </c>
      <c r="I197" s="3" t="s">
        <v>341</v>
      </c>
      <c r="K197" s="6" t="s">
        <v>1355</v>
      </c>
    </row>
    <row r="198" spans="1:13" x14ac:dyDescent="0.25">
      <c r="A198" s="5" t="s">
        <v>526</v>
      </c>
      <c r="C198" s="184" t="s">
        <v>712</v>
      </c>
      <c r="E198" s="6" t="s">
        <v>384</v>
      </c>
      <c r="F198" s="2"/>
      <c r="G198" s="8">
        <v>450</v>
      </c>
      <c r="I198" s="3" t="s">
        <v>282</v>
      </c>
      <c r="K198" s="6" t="s">
        <v>315</v>
      </c>
    </row>
    <row r="199" spans="1:13" x14ac:dyDescent="0.25">
      <c r="A199" s="5" t="s">
        <v>528</v>
      </c>
      <c r="C199" s="184" t="s">
        <v>713</v>
      </c>
      <c r="E199" s="6" t="s">
        <v>1277</v>
      </c>
      <c r="F199" s="2"/>
      <c r="G199" s="8">
        <v>2100</v>
      </c>
      <c r="I199" s="3" t="s">
        <v>269</v>
      </c>
      <c r="K199" s="6" t="s">
        <v>314</v>
      </c>
    </row>
    <row r="200" spans="1:13" x14ac:dyDescent="0.25">
      <c r="A200" s="5" t="s">
        <v>528</v>
      </c>
      <c r="C200" s="184" t="s">
        <v>714</v>
      </c>
      <c r="E200" s="6" t="s">
        <v>1278</v>
      </c>
      <c r="F200" s="2"/>
      <c r="G200" s="8">
        <v>1875</v>
      </c>
      <c r="I200" s="3" t="s">
        <v>284</v>
      </c>
      <c r="K200" s="6" t="s">
        <v>333</v>
      </c>
    </row>
    <row r="201" spans="1:13" x14ac:dyDescent="0.25">
      <c r="A201" s="5" t="s">
        <v>527</v>
      </c>
      <c r="C201" s="184" t="s">
        <v>715</v>
      </c>
      <c r="E201" s="6" t="s">
        <v>1279</v>
      </c>
      <c r="F201" s="2"/>
      <c r="G201" s="8">
        <v>8536.5</v>
      </c>
      <c r="I201" s="3" t="s">
        <v>518</v>
      </c>
      <c r="K201" s="6" t="s">
        <v>27</v>
      </c>
    </row>
    <row r="202" spans="1:13" x14ac:dyDescent="0.25">
      <c r="A202" s="5" t="s">
        <v>527</v>
      </c>
      <c r="C202" s="184" t="s">
        <v>715</v>
      </c>
      <c r="E202" s="6" t="s">
        <v>1279</v>
      </c>
      <c r="F202" s="2"/>
      <c r="G202" s="8">
        <v>8536.5</v>
      </c>
      <c r="I202" s="3" t="s">
        <v>518</v>
      </c>
      <c r="K202" s="6" t="s">
        <v>27</v>
      </c>
    </row>
    <row r="203" spans="1:13" x14ac:dyDescent="0.25">
      <c r="A203" s="5" t="s">
        <v>528</v>
      </c>
      <c r="C203" s="184" t="s">
        <v>716</v>
      </c>
      <c r="E203" s="6" t="s">
        <v>423</v>
      </c>
      <c r="F203" s="2"/>
      <c r="G203" s="8">
        <v>627.17999999999995</v>
      </c>
      <c r="I203" s="3" t="s">
        <v>272</v>
      </c>
      <c r="K203" s="6" t="s">
        <v>424</v>
      </c>
    </row>
    <row r="204" spans="1:13" x14ac:dyDescent="0.25">
      <c r="A204" s="5" t="s">
        <v>528</v>
      </c>
      <c r="C204" s="184" t="s">
        <v>716</v>
      </c>
      <c r="E204" s="6" t="s">
        <v>423</v>
      </c>
      <c r="F204" s="2"/>
      <c r="G204" s="8">
        <v>627.17999999999995</v>
      </c>
      <c r="I204" s="3" t="s">
        <v>272</v>
      </c>
      <c r="K204" s="6" t="s">
        <v>424</v>
      </c>
    </row>
    <row r="205" spans="1:13" x14ac:dyDescent="0.25">
      <c r="A205" s="5" t="s">
        <v>528</v>
      </c>
      <c r="C205" s="184" t="s">
        <v>717</v>
      </c>
      <c r="E205" s="6" t="s">
        <v>246</v>
      </c>
      <c r="F205" s="2"/>
      <c r="G205" s="8">
        <v>360</v>
      </c>
      <c r="I205" s="3" t="s">
        <v>346</v>
      </c>
      <c r="K205" s="6" t="s">
        <v>511</v>
      </c>
    </row>
    <row r="206" spans="1:13" x14ac:dyDescent="0.25">
      <c r="A206" s="5" t="s">
        <v>528</v>
      </c>
      <c r="C206" s="184" t="s">
        <v>718</v>
      </c>
      <c r="E206" s="6" t="s">
        <v>246</v>
      </c>
      <c r="F206" s="2"/>
      <c r="G206" s="8">
        <v>280</v>
      </c>
      <c r="I206" s="3" t="s">
        <v>282</v>
      </c>
      <c r="K206" s="6" t="s">
        <v>315</v>
      </c>
    </row>
    <row r="207" spans="1:13" x14ac:dyDescent="0.25">
      <c r="A207" s="5" t="s">
        <v>529</v>
      </c>
      <c r="C207" s="184" t="s">
        <v>719</v>
      </c>
      <c r="E207" s="6" t="s">
        <v>247</v>
      </c>
      <c r="F207" s="2"/>
      <c r="G207" s="8">
        <v>990</v>
      </c>
      <c r="I207" s="3" t="s">
        <v>499</v>
      </c>
      <c r="K207" s="6" t="s">
        <v>328</v>
      </c>
    </row>
    <row r="208" spans="1:13" x14ac:dyDescent="0.25">
      <c r="A208" s="5" t="s">
        <v>529</v>
      </c>
      <c r="C208" s="184" t="s">
        <v>720</v>
      </c>
      <c r="E208" s="6" t="s">
        <v>247</v>
      </c>
      <c r="F208" s="2"/>
      <c r="G208" s="8">
        <v>875</v>
      </c>
      <c r="I208" s="3" t="s">
        <v>332</v>
      </c>
      <c r="K208" s="6" t="s">
        <v>27</v>
      </c>
    </row>
    <row r="209" spans="1:13" x14ac:dyDescent="0.25">
      <c r="A209" s="5" t="s">
        <v>529</v>
      </c>
      <c r="C209" s="184" t="s">
        <v>721</v>
      </c>
      <c r="E209" s="6" t="s">
        <v>247</v>
      </c>
      <c r="F209" s="2"/>
      <c r="G209" s="8">
        <v>850</v>
      </c>
      <c r="I209" s="3" t="s">
        <v>422</v>
      </c>
      <c r="K209" s="6" t="s">
        <v>310</v>
      </c>
    </row>
    <row r="210" spans="1:13" x14ac:dyDescent="0.25">
      <c r="A210" s="5" t="s">
        <v>529</v>
      </c>
      <c r="C210" s="184" t="s">
        <v>722</v>
      </c>
      <c r="E210" s="6" t="s">
        <v>247</v>
      </c>
      <c r="F210" s="2"/>
      <c r="G210" s="8">
        <v>1195</v>
      </c>
      <c r="I210" s="3" t="s">
        <v>279</v>
      </c>
      <c r="K210" s="6" t="s">
        <v>327</v>
      </c>
      <c r="M210" s="182"/>
    </row>
    <row r="211" spans="1:13" x14ac:dyDescent="0.25">
      <c r="A211" s="5" t="s">
        <v>529</v>
      </c>
      <c r="C211" s="184" t="s">
        <v>723</v>
      </c>
      <c r="E211" s="6" t="s">
        <v>247</v>
      </c>
      <c r="F211" s="2"/>
      <c r="G211" s="8">
        <v>1521</v>
      </c>
      <c r="I211" s="3" t="s">
        <v>292</v>
      </c>
      <c r="K211" s="6" t="s">
        <v>327</v>
      </c>
    </row>
    <row r="212" spans="1:13" x14ac:dyDescent="0.25">
      <c r="A212" s="5" t="s">
        <v>529</v>
      </c>
      <c r="C212" s="184" t="s">
        <v>723</v>
      </c>
      <c r="E212" s="6" t="s">
        <v>247</v>
      </c>
      <c r="F212" s="2"/>
      <c r="G212" s="8">
        <v>1521</v>
      </c>
      <c r="I212" s="3" t="s">
        <v>393</v>
      </c>
      <c r="K212" s="6" t="s">
        <v>327</v>
      </c>
    </row>
    <row r="213" spans="1:13" x14ac:dyDescent="0.25">
      <c r="A213" s="5" t="s">
        <v>528</v>
      </c>
      <c r="C213" s="184" t="s">
        <v>724</v>
      </c>
      <c r="E213" s="6" t="s">
        <v>249</v>
      </c>
      <c r="F213" s="2"/>
      <c r="G213" s="8">
        <v>15260</v>
      </c>
      <c r="I213" s="3" t="s">
        <v>433</v>
      </c>
      <c r="K213" s="6" t="s">
        <v>335</v>
      </c>
    </row>
    <row r="214" spans="1:13" x14ac:dyDescent="0.25">
      <c r="A214" s="5" t="s">
        <v>528</v>
      </c>
      <c r="C214" s="184" t="s">
        <v>725</v>
      </c>
      <c r="E214" s="6" t="s">
        <v>387</v>
      </c>
      <c r="F214" s="2"/>
      <c r="G214" s="8">
        <v>289.7</v>
      </c>
      <c r="I214" s="3" t="s">
        <v>1356</v>
      </c>
      <c r="K214" s="6" t="s">
        <v>337</v>
      </c>
    </row>
    <row r="215" spans="1:13" x14ac:dyDescent="0.25">
      <c r="A215" s="5" t="s">
        <v>528</v>
      </c>
      <c r="C215" s="184" t="s">
        <v>725</v>
      </c>
      <c r="E215" s="6" t="s">
        <v>387</v>
      </c>
      <c r="F215" s="2"/>
      <c r="G215" s="8">
        <v>289.7</v>
      </c>
      <c r="I215" s="3" t="s">
        <v>1356</v>
      </c>
      <c r="K215" s="6" t="s">
        <v>337</v>
      </c>
    </row>
    <row r="216" spans="1:13" x14ac:dyDescent="0.25">
      <c r="A216" s="5" t="s">
        <v>526</v>
      </c>
      <c r="C216" s="184" t="s">
        <v>726</v>
      </c>
      <c r="E216" s="6" t="s">
        <v>441</v>
      </c>
      <c r="F216" s="2"/>
      <c r="G216" s="8">
        <v>345</v>
      </c>
      <c r="I216" s="3" t="s">
        <v>266</v>
      </c>
      <c r="K216" s="6" t="s">
        <v>355</v>
      </c>
    </row>
    <row r="217" spans="1:13" x14ac:dyDescent="0.25">
      <c r="A217" s="5" t="s">
        <v>528</v>
      </c>
      <c r="C217" s="184" t="s">
        <v>727</v>
      </c>
      <c r="E217" s="6" t="s">
        <v>1280</v>
      </c>
      <c r="F217" s="2"/>
      <c r="G217" s="8">
        <v>476.62</v>
      </c>
      <c r="I217" s="3" t="s">
        <v>288</v>
      </c>
      <c r="K217" s="6" t="s">
        <v>498</v>
      </c>
    </row>
    <row r="218" spans="1:13" x14ac:dyDescent="0.25">
      <c r="A218" s="5" t="s">
        <v>529</v>
      </c>
      <c r="C218" s="184" t="s">
        <v>728</v>
      </c>
      <c r="E218" s="185" t="s">
        <v>1396</v>
      </c>
      <c r="F218" s="2"/>
      <c r="G218" s="8">
        <v>335.4</v>
      </c>
      <c r="I218" s="3" t="s">
        <v>1357</v>
      </c>
      <c r="K218" s="6" t="s">
        <v>330</v>
      </c>
      <c r="M218" s="187" t="s">
        <v>454</v>
      </c>
    </row>
    <row r="219" spans="1:13" x14ac:dyDescent="0.25">
      <c r="A219" s="5" t="s">
        <v>529</v>
      </c>
      <c r="C219" s="184" t="s">
        <v>729</v>
      </c>
      <c r="E219" s="6" t="s">
        <v>436</v>
      </c>
      <c r="F219" s="2"/>
      <c r="G219" s="8">
        <v>2507.44</v>
      </c>
      <c r="I219" s="3" t="s">
        <v>280</v>
      </c>
      <c r="K219" s="6" t="s">
        <v>300</v>
      </c>
    </row>
    <row r="220" spans="1:13" x14ac:dyDescent="0.25">
      <c r="A220" s="5" t="s">
        <v>528</v>
      </c>
      <c r="C220" s="184" t="s">
        <v>730</v>
      </c>
      <c r="E220" s="6" t="s">
        <v>461</v>
      </c>
      <c r="F220" s="2"/>
      <c r="G220" s="8">
        <v>13527.48</v>
      </c>
      <c r="I220" s="3" t="s">
        <v>345</v>
      </c>
      <c r="K220" s="6" t="s">
        <v>309</v>
      </c>
    </row>
    <row r="221" spans="1:13" x14ac:dyDescent="0.25">
      <c r="A221" s="5" t="s">
        <v>528</v>
      </c>
      <c r="C221" s="184" t="s">
        <v>730</v>
      </c>
      <c r="E221" s="6" t="s">
        <v>461</v>
      </c>
      <c r="F221" s="2"/>
      <c r="G221" s="8">
        <v>13527.48</v>
      </c>
      <c r="I221" s="3" t="s">
        <v>345</v>
      </c>
      <c r="K221" s="6" t="s">
        <v>309</v>
      </c>
    </row>
    <row r="222" spans="1:13" x14ac:dyDescent="0.25">
      <c r="A222" s="5" t="s">
        <v>528</v>
      </c>
      <c r="C222" s="184" t="s">
        <v>731</v>
      </c>
      <c r="E222" s="185" t="s">
        <v>1396</v>
      </c>
      <c r="F222" s="2"/>
      <c r="G222" s="8">
        <v>425.2</v>
      </c>
      <c r="I222" s="3" t="s">
        <v>276</v>
      </c>
      <c r="K222" s="6" t="s">
        <v>21</v>
      </c>
      <c r="M222" s="187" t="s">
        <v>454</v>
      </c>
    </row>
    <row r="223" spans="1:13" x14ac:dyDescent="0.25">
      <c r="A223" s="5" t="s">
        <v>528</v>
      </c>
      <c r="C223" s="184" t="s">
        <v>732</v>
      </c>
      <c r="E223" s="6" t="s">
        <v>358</v>
      </c>
      <c r="F223" s="2"/>
      <c r="G223" s="8">
        <v>1406.62</v>
      </c>
      <c r="I223" s="3" t="s">
        <v>265</v>
      </c>
      <c r="K223" s="6" t="s">
        <v>26</v>
      </c>
    </row>
    <row r="224" spans="1:13" x14ac:dyDescent="0.25">
      <c r="A224" s="5" t="s">
        <v>528</v>
      </c>
      <c r="C224" s="184" t="s">
        <v>733</v>
      </c>
      <c r="E224" s="185" t="s">
        <v>1396</v>
      </c>
      <c r="F224" s="2"/>
      <c r="G224" s="8">
        <v>740</v>
      </c>
      <c r="I224" s="3" t="s">
        <v>271</v>
      </c>
      <c r="K224" s="6" t="s">
        <v>21</v>
      </c>
      <c r="M224" s="187" t="s">
        <v>454</v>
      </c>
    </row>
    <row r="225" spans="1:13" x14ac:dyDescent="0.25">
      <c r="A225" s="5" t="s">
        <v>531</v>
      </c>
      <c r="C225" s="184" t="s">
        <v>734</v>
      </c>
      <c r="E225" s="6" t="s">
        <v>245</v>
      </c>
      <c r="F225" s="2"/>
      <c r="G225" s="8">
        <v>9327.19</v>
      </c>
      <c r="I225" s="3" t="s">
        <v>500</v>
      </c>
      <c r="K225" s="6" t="s">
        <v>520</v>
      </c>
    </row>
    <row r="226" spans="1:13" x14ac:dyDescent="0.25">
      <c r="A226" s="5" t="s">
        <v>528</v>
      </c>
      <c r="C226" s="184" t="s">
        <v>735</v>
      </c>
      <c r="E226" s="6" t="s">
        <v>1258</v>
      </c>
      <c r="F226" s="2"/>
      <c r="G226" s="8">
        <v>3226.25</v>
      </c>
      <c r="I226" s="3" t="s">
        <v>274</v>
      </c>
      <c r="K226" s="6" t="s">
        <v>394</v>
      </c>
    </row>
    <row r="227" spans="1:13" x14ac:dyDescent="0.25">
      <c r="A227" s="5" t="s">
        <v>528</v>
      </c>
      <c r="C227" s="184" t="s">
        <v>736</v>
      </c>
      <c r="E227" s="6" t="s">
        <v>1281</v>
      </c>
      <c r="F227" s="2"/>
      <c r="G227" s="8">
        <v>278.5</v>
      </c>
      <c r="I227" s="3" t="s">
        <v>288</v>
      </c>
      <c r="K227" s="6" t="s">
        <v>1358</v>
      </c>
    </row>
    <row r="228" spans="1:13" x14ac:dyDescent="0.25">
      <c r="A228" s="5" t="s">
        <v>528</v>
      </c>
      <c r="C228" s="184" t="s">
        <v>737</v>
      </c>
      <c r="E228" s="6" t="s">
        <v>339</v>
      </c>
      <c r="F228" s="2"/>
      <c r="G228" s="8">
        <v>646.38</v>
      </c>
      <c r="I228" s="3" t="s">
        <v>269</v>
      </c>
      <c r="K228" s="6" t="s">
        <v>334</v>
      </c>
    </row>
    <row r="229" spans="1:13" x14ac:dyDescent="0.25">
      <c r="A229" s="5" t="s">
        <v>528</v>
      </c>
      <c r="C229" s="184" t="s">
        <v>738</v>
      </c>
      <c r="E229" s="6" t="s">
        <v>463</v>
      </c>
      <c r="F229" s="2"/>
      <c r="G229" s="8">
        <v>6225.2</v>
      </c>
      <c r="I229" s="3" t="s">
        <v>269</v>
      </c>
      <c r="K229" s="6" t="s">
        <v>26</v>
      </c>
    </row>
    <row r="230" spans="1:13" x14ac:dyDescent="0.25">
      <c r="A230" s="5" t="s">
        <v>526</v>
      </c>
      <c r="C230" s="184" t="s">
        <v>739</v>
      </c>
      <c r="E230" s="6" t="s">
        <v>372</v>
      </c>
      <c r="F230" s="2"/>
      <c r="G230" s="8">
        <v>76974.149999999994</v>
      </c>
      <c r="I230" s="3" t="s">
        <v>414</v>
      </c>
      <c r="K230" s="6" t="s">
        <v>300</v>
      </c>
    </row>
    <row r="231" spans="1:13" x14ac:dyDescent="0.25">
      <c r="A231" s="5" t="s">
        <v>528</v>
      </c>
      <c r="C231" s="184" t="s">
        <v>740</v>
      </c>
      <c r="E231" s="6" t="s">
        <v>1282</v>
      </c>
      <c r="F231" s="2"/>
      <c r="G231" s="8">
        <v>330</v>
      </c>
      <c r="I231" s="3" t="s">
        <v>1359</v>
      </c>
      <c r="K231" s="6" t="s">
        <v>1360</v>
      </c>
    </row>
    <row r="232" spans="1:13" x14ac:dyDescent="0.25">
      <c r="A232" s="5" t="s">
        <v>528</v>
      </c>
      <c r="C232" s="184" t="s">
        <v>740</v>
      </c>
      <c r="E232" s="6" t="s">
        <v>1282</v>
      </c>
      <c r="F232" s="2"/>
      <c r="G232" s="8">
        <v>330</v>
      </c>
      <c r="I232" s="3" t="s">
        <v>1359</v>
      </c>
      <c r="K232" s="6" t="s">
        <v>1360</v>
      </c>
    </row>
    <row r="233" spans="1:13" x14ac:dyDescent="0.25">
      <c r="A233" s="5" t="s">
        <v>528</v>
      </c>
      <c r="C233" s="184" t="s">
        <v>741</v>
      </c>
      <c r="E233" s="6" t="s">
        <v>17</v>
      </c>
      <c r="F233" s="2"/>
      <c r="G233" s="8">
        <v>5344.21</v>
      </c>
      <c r="I233" s="3" t="s">
        <v>1361</v>
      </c>
      <c r="K233" s="6" t="s">
        <v>1362</v>
      </c>
    </row>
    <row r="234" spans="1:13" x14ac:dyDescent="0.25">
      <c r="A234" s="5" t="s">
        <v>531</v>
      </c>
      <c r="C234" s="184" t="s">
        <v>742</v>
      </c>
      <c r="E234" s="6" t="s">
        <v>1283</v>
      </c>
      <c r="F234" s="2"/>
      <c r="G234" s="8">
        <v>9000</v>
      </c>
      <c r="I234" s="3" t="s">
        <v>500</v>
      </c>
      <c r="K234" s="6" t="s">
        <v>1338</v>
      </c>
    </row>
    <row r="235" spans="1:13" x14ac:dyDescent="0.25">
      <c r="A235" s="5" t="s">
        <v>529</v>
      </c>
      <c r="C235" s="184" t="s">
        <v>743</v>
      </c>
      <c r="E235" s="185" t="s">
        <v>1396</v>
      </c>
      <c r="F235" s="2"/>
      <c r="G235" s="8">
        <v>12225.68</v>
      </c>
      <c r="I235" s="3" t="s">
        <v>284</v>
      </c>
      <c r="K235" s="6" t="s">
        <v>21</v>
      </c>
      <c r="M235" s="187" t="s">
        <v>454</v>
      </c>
    </row>
    <row r="236" spans="1:13" x14ac:dyDescent="0.25">
      <c r="A236" s="5" t="s">
        <v>528</v>
      </c>
      <c r="C236" s="184" t="s">
        <v>744</v>
      </c>
      <c r="E236" s="6" t="s">
        <v>455</v>
      </c>
      <c r="F236" s="2"/>
      <c r="G236" s="8">
        <v>4000</v>
      </c>
      <c r="I236" s="3" t="s">
        <v>277</v>
      </c>
      <c r="K236" s="6" t="s">
        <v>497</v>
      </c>
    </row>
    <row r="237" spans="1:13" x14ac:dyDescent="0.25">
      <c r="A237" s="5" t="s">
        <v>533</v>
      </c>
      <c r="C237" s="184" t="s">
        <v>745</v>
      </c>
      <c r="E237" s="6" t="s">
        <v>455</v>
      </c>
      <c r="F237" s="2"/>
      <c r="G237" s="8">
        <v>3000</v>
      </c>
      <c r="I237" s="3" t="s">
        <v>449</v>
      </c>
      <c r="K237" s="6" t="s">
        <v>1</v>
      </c>
    </row>
    <row r="238" spans="1:13" x14ac:dyDescent="0.25">
      <c r="A238" s="5" t="s">
        <v>528</v>
      </c>
      <c r="C238" s="184" t="s">
        <v>746</v>
      </c>
      <c r="E238" s="6" t="s">
        <v>258</v>
      </c>
      <c r="F238" s="2"/>
      <c r="G238" s="8">
        <v>650</v>
      </c>
      <c r="I238" s="3" t="s">
        <v>448</v>
      </c>
      <c r="K238" s="6" t="s">
        <v>319</v>
      </c>
    </row>
    <row r="239" spans="1:13" x14ac:dyDescent="0.25">
      <c r="A239" s="5" t="s">
        <v>528</v>
      </c>
      <c r="C239" s="184" t="s">
        <v>747</v>
      </c>
      <c r="E239" s="6" t="s">
        <v>258</v>
      </c>
      <c r="F239" s="2"/>
      <c r="G239" s="8">
        <v>920</v>
      </c>
      <c r="I239" s="3" t="s">
        <v>448</v>
      </c>
      <c r="K239" s="6" t="s">
        <v>319</v>
      </c>
    </row>
    <row r="240" spans="1:13" x14ac:dyDescent="0.25">
      <c r="A240" s="5" t="s">
        <v>528</v>
      </c>
      <c r="C240" s="184" t="s">
        <v>747</v>
      </c>
      <c r="E240" s="6" t="s">
        <v>258</v>
      </c>
      <c r="F240" s="2"/>
      <c r="G240" s="8">
        <v>920</v>
      </c>
      <c r="I240" s="3" t="s">
        <v>448</v>
      </c>
      <c r="K240" s="6" t="s">
        <v>319</v>
      </c>
    </row>
    <row r="241" spans="1:13" x14ac:dyDescent="0.25">
      <c r="A241" s="5" t="s">
        <v>528</v>
      </c>
      <c r="C241" s="184" t="s">
        <v>748</v>
      </c>
      <c r="E241" s="6" t="s">
        <v>1284</v>
      </c>
      <c r="F241" s="2"/>
      <c r="G241" s="8">
        <v>16887</v>
      </c>
      <c r="I241" s="3" t="s">
        <v>342</v>
      </c>
      <c r="K241" s="6" t="s">
        <v>302</v>
      </c>
    </row>
    <row r="242" spans="1:13" x14ac:dyDescent="0.25">
      <c r="A242" s="5" t="s">
        <v>528</v>
      </c>
      <c r="C242" s="184" t="s">
        <v>749</v>
      </c>
      <c r="E242" s="6" t="s">
        <v>385</v>
      </c>
      <c r="F242" s="2"/>
      <c r="G242" s="8">
        <v>350.57</v>
      </c>
      <c r="I242" s="3" t="s">
        <v>346</v>
      </c>
      <c r="K242" s="6" t="s">
        <v>322</v>
      </c>
    </row>
    <row r="243" spans="1:13" x14ac:dyDescent="0.25">
      <c r="A243" s="5" t="s">
        <v>528</v>
      </c>
      <c r="C243" s="184" t="s">
        <v>750</v>
      </c>
      <c r="E243" s="6" t="s">
        <v>385</v>
      </c>
      <c r="F243" s="2"/>
      <c r="G243" s="8">
        <v>358.31</v>
      </c>
      <c r="I243" s="3" t="s">
        <v>272</v>
      </c>
      <c r="K243" s="6" t="s">
        <v>322</v>
      </c>
    </row>
    <row r="244" spans="1:13" x14ac:dyDescent="0.25">
      <c r="A244" s="5" t="s">
        <v>528</v>
      </c>
      <c r="C244" s="184" t="s">
        <v>751</v>
      </c>
      <c r="E244" s="6" t="s">
        <v>385</v>
      </c>
      <c r="F244" s="2"/>
      <c r="G244" s="8">
        <v>358.31</v>
      </c>
      <c r="I244" s="3" t="s">
        <v>272</v>
      </c>
      <c r="K244" s="6" t="s">
        <v>322</v>
      </c>
    </row>
    <row r="245" spans="1:13" x14ac:dyDescent="0.25">
      <c r="A245" s="5" t="s">
        <v>528</v>
      </c>
      <c r="C245" s="184" t="s">
        <v>752</v>
      </c>
      <c r="E245" s="6" t="s">
        <v>385</v>
      </c>
      <c r="F245" s="2"/>
      <c r="G245" s="8">
        <v>358.31</v>
      </c>
      <c r="I245" s="3" t="s">
        <v>272</v>
      </c>
      <c r="K245" s="6" t="s">
        <v>322</v>
      </c>
    </row>
    <row r="246" spans="1:13" x14ac:dyDescent="0.25">
      <c r="A246" s="5" t="s">
        <v>528</v>
      </c>
      <c r="C246" s="184" t="s">
        <v>753</v>
      </c>
      <c r="E246" s="6" t="s">
        <v>340</v>
      </c>
      <c r="F246" s="2"/>
      <c r="G246" s="8">
        <v>5633.53</v>
      </c>
      <c r="I246" s="3" t="s">
        <v>270</v>
      </c>
      <c r="K246" s="6" t="s">
        <v>26</v>
      </c>
    </row>
    <row r="247" spans="1:13" x14ac:dyDescent="0.25">
      <c r="A247" s="5" t="s">
        <v>528</v>
      </c>
      <c r="C247" s="184" t="s">
        <v>753</v>
      </c>
      <c r="E247" s="6" t="s">
        <v>340</v>
      </c>
      <c r="F247" s="2"/>
      <c r="G247" s="8">
        <v>5633.53</v>
      </c>
      <c r="I247" s="3" t="s">
        <v>270</v>
      </c>
      <c r="K247" s="6" t="s">
        <v>26</v>
      </c>
    </row>
    <row r="248" spans="1:13" x14ac:dyDescent="0.25">
      <c r="A248" s="5" t="s">
        <v>529</v>
      </c>
      <c r="C248" s="184" t="s">
        <v>754</v>
      </c>
      <c r="E248" s="6" t="s">
        <v>1285</v>
      </c>
      <c r="F248" s="2"/>
      <c r="G248" s="8">
        <v>3797.26</v>
      </c>
      <c r="I248" s="3" t="s">
        <v>1363</v>
      </c>
      <c r="K248" s="6" t="s">
        <v>1364</v>
      </c>
    </row>
    <row r="249" spans="1:13" x14ac:dyDescent="0.25">
      <c r="A249" s="5" t="s">
        <v>526</v>
      </c>
      <c r="C249" s="184" t="s">
        <v>755</v>
      </c>
      <c r="E249" s="185" t="s">
        <v>1396</v>
      </c>
      <c r="F249" s="2"/>
      <c r="G249" s="8">
        <v>949.5</v>
      </c>
      <c r="I249" s="3" t="s">
        <v>266</v>
      </c>
      <c r="K249" s="6" t="s">
        <v>330</v>
      </c>
      <c r="M249" s="187" t="s">
        <v>454</v>
      </c>
    </row>
    <row r="250" spans="1:13" x14ac:dyDescent="0.25">
      <c r="A250" s="5" t="s">
        <v>530</v>
      </c>
      <c r="C250" s="184" t="s">
        <v>756</v>
      </c>
      <c r="E250" s="6" t="s">
        <v>249</v>
      </c>
      <c r="F250" s="2"/>
      <c r="G250" s="8">
        <v>2715</v>
      </c>
      <c r="I250" s="3" t="s">
        <v>271</v>
      </c>
      <c r="K250" s="6" t="s">
        <v>335</v>
      </c>
    </row>
    <row r="251" spans="1:13" x14ac:dyDescent="0.25">
      <c r="A251" s="5" t="s">
        <v>530</v>
      </c>
      <c r="C251" s="184" t="s">
        <v>757</v>
      </c>
      <c r="E251" s="6" t="s">
        <v>410</v>
      </c>
      <c r="F251" s="2"/>
      <c r="G251" s="8">
        <v>12043.46</v>
      </c>
      <c r="I251" s="3" t="s">
        <v>272</v>
      </c>
      <c r="K251" s="6" t="s">
        <v>9</v>
      </c>
    </row>
    <row r="252" spans="1:13" x14ac:dyDescent="0.25">
      <c r="A252" s="5" t="s">
        <v>528</v>
      </c>
      <c r="C252" s="184" t="s">
        <v>758</v>
      </c>
      <c r="E252" s="6" t="s">
        <v>383</v>
      </c>
      <c r="F252" s="2"/>
      <c r="G252" s="8">
        <v>4019.4</v>
      </c>
      <c r="I252" s="3" t="s">
        <v>363</v>
      </c>
      <c r="K252" s="6" t="s">
        <v>311</v>
      </c>
    </row>
    <row r="253" spans="1:13" x14ac:dyDescent="0.25">
      <c r="A253" s="5" t="s">
        <v>528</v>
      </c>
      <c r="C253" s="184" t="s">
        <v>759</v>
      </c>
      <c r="E253" s="6" t="s">
        <v>463</v>
      </c>
      <c r="F253" s="2"/>
      <c r="G253" s="8">
        <v>1440</v>
      </c>
      <c r="I253" s="3" t="s">
        <v>279</v>
      </c>
      <c r="K253" s="6" t="s">
        <v>26</v>
      </c>
    </row>
    <row r="254" spans="1:13" x14ac:dyDescent="0.25">
      <c r="A254" s="5" t="s">
        <v>529</v>
      </c>
      <c r="C254" s="184" t="s">
        <v>760</v>
      </c>
      <c r="E254" s="6" t="s">
        <v>469</v>
      </c>
      <c r="F254" s="2"/>
      <c r="G254" s="8">
        <v>1176</v>
      </c>
      <c r="I254" s="3" t="s">
        <v>281</v>
      </c>
      <c r="K254" s="6" t="s">
        <v>312</v>
      </c>
    </row>
    <row r="255" spans="1:13" x14ac:dyDescent="0.25">
      <c r="A255" s="5" t="s">
        <v>529</v>
      </c>
      <c r="C255" s="184" t="s">
        <v>761</v>
      </c>
      <c r="E255" s="6" t="s">
        <v>485</v>
      </c>
      <c r="F255" s="2"/>
      <c r="G255" s="8">
        <v>8999.5400000000009</v>
      </c>
      <c r="I255" s="3" t="s">
        <v>284</v>
      </c>
      <c r="K255" s="6" t="s">
        <v>333</v>
      </c>
    </row>
    <row r="256" spans="1:13" x14ac:dyDescent="0.25">
      <c r="A256" s="5" t="s">
        <v>530</v>
      </c>
      <c r="C256" s="184" t="s">
        <v>762</v>
      </c>
      <c r="E256" s="6" t="s">
        <v>246</v>
      </c>
      <c r="F256" s="2"/>
      <c r="G256" s="8">
        <v>780</v>
      </c>
      <c r="I256" s="3" t="s">
        <v>281</v>
      </c>
      <c r="K256" s="6" t="s">
        <v>27</v>
      </c>
    </row>
    <row r="257" spans="1:11" x14ac:dyDescent="0.25">
      <c r="A257" s="5" t="s">
        <v>530</v>
      </c>
      <c r="C257" s="184" t="s">
        <v>763</v>
      </c>
      <c r="E257" s="6" t="s">
        <v>246</v>
      </c>
      <c r="F257" s="2"/>
      <c r="G257" s="8">
        <v>420</v>
      </c>
      <c r="I257" s="3" t="s">
        <v>267</v>
      </c>
      <c r="K257" s="6" t="s">
        <v>27</v>
      </c>
    </row>
    <row r="258" spans="1:11" x14ac:dyDescent="0.25">
      <c r="A258" s="5" t="s">
        <v>529</v>
      </c>
      <c r="C258" s="184" t="s">
        <v>764</v>
      </c>
      <c r="E258" s="6" t="s">
        <v>469</v>
      </c>
      <c r="F258" s="2"/>
      <c r="G258" s="8">
        <v>1764</v>
      </c>
      <c r="I258" s="3" t="s">
        <v>281</v>
      </c>
      <c r="K258" s="6" t="s">
        <v>312</v>
      </c>
    </row>
    <row r="259" spans="1:11" x14ac:dyDescent="0.25">
      <c r="A259" s="5" t="s">
        <v>529</v>
      </c>
      <c r="C259" s="184" t="s">
        <v>765</v>
      </c>
      <c r="E259" s="6" t="s">
        <v>469</v>
      </c>
      <c r="F259" s="2"/>
      <c r="G259" s="8">
        <v>1176</v>
      </c>
      <c r="I259" s="3" t="s">
        <v>281</v>
      </c>
      <c r="K259" s="6" t="s">
        <v>312</v>
      </c>
    </row>
    <row r="260" spans="1:11" x14ac:dyDescent="0.25">
      <c r="A260" s="5" t="s">
        <v>530</v>
      </c>
      <c r="C260" s="184" t="s">
        <v>766</v>
      </c>
      <c r="E260" s="6" t="s">
        <v>491</v>
      </c>
      <c r="F260" s="2"/>
      <c r="G260" s="8">
        <v>2340</v>
      </c>
      <c r="I260" s="3" t="s">
        <v>284</v>
      </c>
      <c r="K260" s="6" t="s">
        <v>333</v>
      </c>
    </row>
    <row r="261" spans="1:11" x14ac:dyDescent="0.25">
      <c r="A261" s="5" t="s">
        <v>530</v>
      </c>
      <c r="C261" s="184" t="s">
        <v>766</v>
      </c>
      <c r="E261" s="6" t="s">
        <v>491</v>
      </c>
      <c r="F261" s="2"/>
      <c r="G261" s="8">
        <v>2340</v>
      </c>
      <c r="I261" s="3" t="s">
        <v>284</v>
      </c>
      <c r="K261" s="6" t="s">
        <v>333</v>
      </c>
    </row>
    <row r="262" spans="1:11" x14ac:dyDescent="0.25">
      <c r="A262" s="5" t="s">
        <v>529</v>
      </c>
      <c r="C262" s="184" t="s">
        <v>767</v>
      </c>
      <c r="E262" s="185" t="s">
        <v>491</v>
      </c>
      <c r="F262" s="2"/>
      <c r="G262" s="8">
        <v>840</v>
      </c>
      <c r="I262" s="3" t="s">
        <v>284</v>
      </c>
      <c r="K262" s="6" t="s">
        <v>333</v>
      </c>
    </row>
    <row r="263" spans="1:11" x14ac:dyDescent="0.25">
      <c r="A263" s="5" t="s">
        <v>529</v>
      </c>
      <c r="C263" s="184" t="s">
        <v>768</v>
      </c>
      <c r="E263" s="185" t="s">
        <v>491</v>
      </c>
      <c r="F263" s="2"/>
      <c r="G263" s="8">
        <v>1104</v>
      </c>
      <c r="I263" s="3" t="s">
        <v>284</v>
      </c>
      <c r="K263" s="6" t="s">
        <v>333</v>
      </c>
    </row>
    <row r="264" spans="1:11" x14ac:dyDescent="0.25">
      <c r="A264" s="5" t="s">
        <v>526</v>
      </c>
      <c r="C264" s="184" t="s">
        <v>769</v>
      </c>
      <c r="E264" s="185" t="s">
        <v>1286</v>
      </c>
      <c r="F264" s="2"/>
      <c r="G264" s="8">
        <v>299.16000000000003</v>
      </c>
      <c r="I264" s="3" t="s">
        <v>505</v>
      </c>
      <c r="K264" s="6" t="s">
        <v>1365</v>
      </c>
    </row>
    <row r="265" spans="1:11" x14ac:dyDescent="0.25">
      <c r="A265" s="5" t="s">
        <v>528</v>
      </c>
      <c r="C265" s="184" t="s">
        <v>770</v>
      </c>
      <c r="E265" s="6" t="s">
        <v>439</v>
      </c>
      <c r="F265" s="2"/>
      <c r="G265" s="8">
        <v>13105.68</v>
      </c>
      <c r="I265" s="3" t="s">
        <v>266</v>
      </c>
      <c r="K265" s="6" t="s">
        <v>314</v>
      </c>
    </row>
    <row r="266" spans="1:11" x14ac:dyDescent="0.25">
      <c r="A266" s="5" t="s">
        <v>529</v>
      </c>
      <c r="C266" s="184" t="s">
        <v>771</v>
      </c>
      <c r="E266" s="6" t="s">
        <v>436</v>
      </c>
      <c r="F266" s="2"/>
      <c r="G266" s="8">
        <v>3132.04</v>
      </c>
      <c r="I266" s="3" t="s">
        <v>296</v>
      </c>
      <c r="K266" s="6" t="s">
        <v>325</v>
      </c>
    </row>
    <row r="267" spans="1:11" x14ac:dyDescent="0.25">
      <c r="A267" s="5" t="s">
        <v>530</v>
      </c>
      <c r="C267" s="184" t="s">
        <v>772</v>
      </c>
      <c r="E267" s="185" t="s">
        <v>1287</v>
      </c>
      <c r="F267" s="2"/>
      <c r="G267" s="8">
        <v>714</v>
      </c>
      <c r="I267" s="3" t="s">
        <v>346</v>
      </c>
      <c r="K267" s="6" t="s">
        <v>305</v>
      </c>
    </row>
    <row r="268" spans="1:11" x14ac:dyDescent="0.25">
      <c r="A268" s="5" t="s">
        <v>530</v>
      </c>
      <c r="C268" s="184" t="s">
        <v>772</v>
      </c>
      <c r="E268" s="6" t="s">
        <v>1287</v>
      </c>
      <c r="F268" s="2"/>
      <c r="G268" s="8">
        <v>714</v>
      </c>
      <c r="I268" s="3" t="s">
        <v>346</v>
      </c>
      <c r="K268" s="6" t="s">
        <v>305</v>
      </c>
    </row>
    <row r="269" spans="1:11" x14ac:dyDescent="0.25">
      <c r="A269" s="5" t="s">
        <v>529</v>
      </c>
      <c r="C269" s="184" t="s">
        <v>773</v>
      </c>
      <c r="E269" s="6" t="s">
        <v>461</v>
      </c>
      <c r="F269" s="2"/>
      <c r="G269" s="8">
        <v>1677.64</v>
      </c>
      <c r="I269" s="3" t="s">
        <v>345</v>
      </c>
      <c r="K269" s="6" t="s">
        <v>309</v>
      </c>
    </row>
    <row r="270" spans="1:11" x14ac:dyDescent="0.25">
      <c r="A270" s="5" t="s">
        <v>526</v>
      </c>
      <c r="C270" s="184" t="s">
        <v>774</v>
      </c>
      <c r="E270" s="6" t="s">
        <v>461</v>
      </c>
      <c r="F270" s="2"/>
      <c r="G270" s="8">
        <v>6681.02</v>
      </c>
      <c r="I270" s="3" t="s">
        <v>501</v>
      </c>
      <c r="K270" s="6" t="s">
        <v>309</v>
      </c>
    </row>
    <row r="271" spans="1:11" x14ac:dyDescent="0.25">
      <c r="A271" s="5" t="s">
        <v>529</v>
      </c>
      <c r="C271" s="184" t="s">
        <v>775</v>
      </c>
      <c r="E271" s="6" t="s">
        <v>461</v>
      </c>
      <c r="F271" s="2"/>
      <c r="G271" s="8">
        <v>29703.29</v>
      </c>
      <c r="I271" s="3" t="s">
        <v>501</v>
      </c>
      <c r="K271" s="6" t="s">
        <v>309</v>
      </c>
    </row>
    <row r="272" spans="1:11" x14ac:dyDescent="0.25">
      <c r="A272" s="5" t="s">
        <v>529</v>
      </c>
      <c r="C272" s="184" t="s">
        <v>776</v>
      </c>
      <c r="E272" s="6" t="s">
        <v>247</v>
      </c>
      <c r="F272" s="2"/>
      <c r="G272" s="8">
        <v>1704</v>
      </c>
      <c r="I272" s="3" t="s">
        <v>396</v>
      </c>
      <c r="K272" s="6" t="s">
        <v>327</v>
      </c>
    </row>
    <row r="273" spans="1:13" x14ac:dyDescent="0.25">
      <c r="A273" s="5" t="s">
        <v>529</v>
      </c>
      <c r="C273" s="184" t="s">
        <v>776</v>
      </c>
      <c r="E273" s="6" t="s">
        <v>247</v>
      </c>
      <c r="F273" s="2"/>
      <c r="G273" s="8">
        <v>1704</v>
      </c>
      <c r="I273" s="3" t="s">
        <v>393</v>
      </c>
      <c r="K273" s="6" t="s">
        <v>327</v>
      </c>
    </row>
    <row r="274" spans="1:13" x14ac:dyDescent="0.25">
      <c r="A274" s="5" t="s">
        <v>530</v>
      </c>
      <c r="C274" s="184" t="s">
        <v>777</v>
      </c>
      <c r="E274" s="6" t="s">
        <v>258</v>
      </c>
      <c r="F274" s="2"/>
      <c r="G274" s="8">
        <v>350</v>
      </c>
      <c r="I274" s="3" t="s">
        <v>448</v>
      </c>
      <c r="K274" s="6" t="s">
        <v>319</v>
      </c>
    </row>
    <row r="275" spans="1:13" x14ac:dyDescent="0.25">
      <c r="A275" s="5" t="s">
        <v>530</v>
      </c>
      <c r="C275" s="184" t="s">
        <v>777</v>
      </c>
      <c r="E275" s="6" t="s">
        <v>258</v>
      </c>
      <c r="F275" s="2"/>
      <c r="G275" s="8">
        <v>350</v>
      </c>
      <c r="I275" s="3" t="s">
        <v>448</v>
      </c>
      <c r="K275" s="6" t="s">
        <v>319</v>
      </c>
    </row>
    <row r="276" spans="1:13" x14ac:dyDescent="0.25">
      <c r="A276" s="5" t="s">
        <v>530</v>
      </c>
      <c r="C276" s="184" t="s">
        <v>778</v>
      </c>
      <c r="E276" s="6" t="s">
        <v>1263</v>
      </c>
      <c r="F276" s="2"/>
      <c r="G276" s="8">
        <v>307.5</v>
      </c>
      <c r="I276" s="3" t="s">
        <v>284</v>
      </c>
      <c r="K276" s="6" t="s">
        <v>1346</v>
      </c>
    </row>
    <row r="277" spans="1:13" x14ac:dyDescent="0.25">
      <c r="A277" s="5" t="s">
        <v>526</v>
      </c>
      <c r="C277" s="184" t="s">
        <v>779</v>
      </c>
      <c r="E277" s="185" t="s">
        <v>1396</v>
      </c>
      <c r="F277" s="2"/>
      <c r="G277" s="8">
        <v>267.74</v>
      </c>
      <c r="I277" s="3" t="s">
        <v>286</v>
      </c>
      <c r="K277" s="6" t="s">
        <v>318</v>
      </c>
      <c r="M277" s="187" t="s">
        <v>454</v>
      </c>
    </row>
    <row r="278" spans="1:13" x14ac:dyDescent="0.25">
      <c r="A278" s="5" t="s">
        <v>528</v>
      </c>
      <c r="C278" s="184" t="s">
        <v>780</v>
      </c>
      <c r="E278" s="6" t="s">
        <v>1288</v>
      </c>
      <c r="F278" s="2"/>
      <c r="G278" s="8">
        <v>298.62</v>
      </c>
      <c r="I278" s="3" t="s">
        <v>267</v>
      </c>
      <c r="K278" s="6" t="s">
        <v>304</v>
      </c>
    </row>
    <row r="279" spans="1:13" x14ac:dyDescent="0.25">
      <c r="A279" s="5" t="s">
        <v>530</v>
      </c>
      <c r="C279" s="184" t="s">
        <v>781</v>
      </c>
      <c r="E279" s="6" t="s">
        <v>1289</v>
      </c>
      <c r="F279" s="2"/>
      <c r="G279" s="8">
        <v>1319.71</v>
      </c>
      <c r="I279" s="3" t="s">
        <v>1339</v>
      </c>
      <c r="K279" s="6" t="s">
        <v>27</v>
      </c>
    </row>
    <row r="280" spans="1:13" x14ac:dyDescent="0.25">
      <c r="A280" s="5" t="s">
        <v>526</v>
      </c>
      <c r="C280" s="184" t="s">
        <v>782</v>
      </c>
      <c r="E280" s="6" t="s">
        <v>411</v>
      </c>
      <c r="F280" s="2"/>
      <c r="G280" s="8">
        <v>1470</v>
      </c>
      <c r="I280" s="3" t="s">
        <v>281</v>
      </c>
      <c r="K280" s="6" t="s">
        <v>312</v>
      </c>
    </row>
    <row r="281" spans="1:13" x14ac:dyDescent="0.25">
      <c r="A281" s="5" t="s">
        <v>526</v>
      </c>
      <c r="C281" s="184" t="s">
        <v>783</v>
      </c>
      <c r="E281" s="6" t="s">
        <v>377</v>
      </c>
      <c r="F281" s="2"/>
      <c r="G281" s="8">
        <v>360</v>
      </c>
      <c r="I281" s="3" t="s">
        <v>281</v>
      </c>
      <c r="K281" s="6" t="s">
        <v>312</v>
      </c>
    </row>
    <row r="282" spans="1:13" x14ac:dyDescent="0.25">
      <c r="A282" s="5" t="s">
        <v>526</v>
      </c>
      <c r="C282" s="184" t="s">
        <v>784</v>
      </c>
      <c r="E282" s="6" t="s">
        <v>377</v>
      </c>
      <c r="F282" s="2"/>
      <c r="G282" s="8">
        <v>1120</v>
      </c>
      <c r="I282" s="3" t="s">
        <v>281</v>
      </c>
      <c r="K282" s="6" t="s">
        <v>312</v>
      </c>
    </row>
    <row r="283" spans="1:13" x14ac:dyDescent="0.25">
      <c r="A283" s="5" t="s">
        <v>528</v>
      </c>
      <c r="C283" s="184" t="s">
        <v>785</v>
      </c>
      <c r="E283" s="6" t="s">
        <v>377</v>
      </c>
      <c r="F283" s="2"/>
      <c r="G283" s="8">
        <v>1624</v>
      </c>
      <c r="I283" s="3" t="s">
        <v>281</v>
      </c>
      <c r="K283" s="6" t="s">
        <v>312</v>
      </c>
    </row>
    <row r="284" spans="1:13" x14ac:dyDescent="0.25">
      <c r="A284" s="5" t="s">
        <v>526</v>
      </c>
      <c r="C284" s="184" t="s">
        <v>786</v>
      </c>
      <c r="E284" s="6" t="s">
        <v>377</v>
      </c>
      <c r="F284" s="2"/>
      <c r="G284" s="8">
        <v>1120</v>
      </c>
      <c r="I284" s="3" t="s">
        <v>281</v>
      </c>
      <c r="K284" s="6" t="s">
        <v>312</v>
      </c>
    </row>
    <row r="285" spans="1:13" x14ac:dyDescent="0.25">
      <c r="A285" s="5" t="s">
        <v>526</v>
      </c>
      <c r="C285" s="184" t="s">
        <v>787</v>
      </c>
      <c r="E285" s="6" t="s">
        <v>377</v>
      </c>
      <c r="F285" s="2"/>
      <c r="G285" s="8">
        <v>1120</v>
      </c>
      <c r="I285" s="3" t="s">
        <v>281</v>
      </c>
      <c r="K285" s="6" t="s">
        <v>312</v>
      </c>
    </row>
    <row r="286" spans="1:13" x14ac:dyDescent="0.25">
      <c r="A286" s="5" t="s">
        <v>526</v>
      </c>
      <c r="C286" s="184" t="s">
        <v>788</v>
      </c>
      <c r="E286" s="6" t="s">
        <v>377</v>
      </c>
      <c r="F286" s="2"/>
      <c r="G286" s="8">
        <v>880</v>
      </c>
      <c r="I286" s="3" t="s">
        <v>281</v>
      </c>
      <c r="K286" s="6" t="s">
        <v>312</v>
      </c>
    </row>
    <row r="287" spans="1:13" x14ac:dyDescent="0.25">
      <c r="A287" s="5" t="s">
        <v>530</v>
      </c>
      <c r="C287" s="184" t="s">
        <v>789</v>
      </c>
      <c r="E287" s="6" t="s">
        <v>408</v>
      </c>
      <c r="F287" s="2"/>
      <c r="G287" s="8">
        <v>325.06</v>
      </c>
      <c r="I287" s="3" t="s">
        <v>1341</v>
      </c>
      <c r="K287" s="6" t="s">
        <v>374</v>
      </c>
    </row>
    <row r="288" spans="1:13" x14ac:dyDescent="0.25">
      <c r="A288" s="5" t="s">
        <v>530</v>
      </c>
      <c r="C288" s="184" t="s">
        <v>789</v>
      </c>
      <c r="E288" s="6" t="s">
        <v>408</v>
      </c>
      <c r="F288" s="2"/>
      <c r="G288" s="8">
        <v>325.06</v>
      </c>
      <c r="I288" s="3" t="s">
        <v>1341</v>
      </c>
      <c r="K288" s="6" t="s">
        <v>374</v>
      </c>
    </row>
    <row r="289" spans="1:11" x14ac:dyDescent="0.25">
      <c r="A289" s="5" t="s">
        <v>528</v>
      </c>
      <c r="C289" s="184" t="s">
        <v>790</v>
      </c>
      <c r="E289" s="6" t="s">
        <v>471</v>
      </c>
      <c r="F289" s="2"/>
      <c r="G289" s="8">
        <v>385</v>
      </c>
      <c r="I289" s="3" t="s">
        <v>346</v>
      </c>
      <c r="K289" s="6" t="s">
        <v>511</v>
      </c>
    </row>
    <row r="290" spans="1:11" x14ac:dyDescent="0.25">
      <c r="A290" s="5" t="s">
        <v>526</v>
      </c>
      <c r="C290" s="184" t="s">
        <v>791</v>
      </c>
      <c r="E290" s="6" t="s">
        <v>1290</v>
      </c>
      <c r="F290" s="2"/>
      <c r="G290" s="8">
        <v>1219.1400000000001</v>
      </c>
      <c r="I290" s="3" t="s">
        <v>1366</v>
      </c>
      <c r="K290" s="6" t="s">
        <v>1367</v>
      </c>
    </row>
    <row r="291" spans="1:11" x14ac:dyDescent="0.25">
      <c r="A291" s="5" t="s">
        <v>528</v>
      </c>
      <c r="C291" s="184" t="s">
        <v>792</v>
      </c>
      <c r="E291" s="6" t="s">
        <v>1291</v>
      </c>
      <c r="F291" s="2"/>
      <c r="G291" s="8">
        <v>2700</v>
      </c>
      <c r="I291" s="3" t="s">
        <v>1368</v>
      </c>
      <c r="K291" s="6" t="s">
        <v>497</v>
      </c>
    </row>
    <row r="292" spans="1:11" x14ac:dyDescent="0.25">
      <c r="A292" s="5" t="s">
        <v>530</v>
      </c>
      <c r="C292" s="184" t="s">
        <v>793</v>
      </c>
      <c r="E292" s="6" t="s">
        <v>463</v>
      </c>
      <c r="F292" s="2"/>
      <c r="G292" s="8">
        <v>1041.48</v>
      </c>
      <c r="I292" s="3" t="s">
        <v>269</v>
      </c>
      <c r="K292" s="6" t="s">
        <v>26</v>
      </c>
    </row>
    <row r="293" spans="1:11" x14ac:dyDescent="0.25">
      <c r="A293" s="5" t="s">
        <v>530</v>
      </c>
      <c r="C293" s="184" t="s">
        <v>794</v>
      </c>
      <c r="E293" s="6" t="s">
        <v>486</v>
      </c>
      <c r="F293" s="2"/>
      <c r="G293" s="8">
        <v>472</v>
      </c>
      <c r="I293" s="3" t="s">
        <v>445</v>
      </c>
      <c r="K293" s="6" t="s">
        <v>302</v>
      </c>
    </row>
    <row r="294" spans="1:11" x14ac:dyDescent="0.25">
      <c r="A294" s="5" t="s">
        <v>530</v>
      </c>
      <c r="C294" s="184" t="s">
        <v>795</v>
      </c>
      <c r="E294" s="6" t="s">
        <v>461</v>
      </c>
      <c r="F294" s="2"/>
      <c r="G294" s="8">
        <v>6603.67</v>
      </c>
      <c r="I294" s="3" t="s">
        <v>501</v>
      </c>
      <c r="K294" s="6" t="s">
        <v>309</v>
      </c>
    </row>
    <row r="295" spans="1:11" x14ac:dyDescent="0.25">
      <c r="A295" s="5" t="s">
        <v>530</v>
      </c>
      <c r="C295" s="184" t="s">
        <v>796</v>
      </c>
      <c r="E295" s="6" t="s">
        <v>461</v>
      </c>
      <c r="F295" s="2"/>
      <c r="G295" s="8">
        <v>12378.57</v>
      </c>
      <c r="I295" s="3" t="s">
        <v>501</v>
      </c>
      <c r="K295" s="6" t="s">
        <v>309</v>
      </c>
    </row>
    <row r="296" spans="1:11" x14ac:dyDescent="0.25">
      <c r="A296" s="5" t="s">
        <v>530</v>
      </c>
      <c r="C296" s="184" t="s">
        <v>797</v>
      </c>
      <c r="E296" s="6" t="s">
        <v>460</v>
      </c>
      <c r="F296" s="2"/>
      <c r="G296" s="8">
        <v>517.84</v>
      </c>
      <c r="I296" s="3" t="s">
        <v>294</v>
      </c>
      <c r="K296" s="6" t="s">
        <v>306</v>
      </c>
    </row>
    <row r="297" spans="1:11" x14ac:dyDescent="0.25">
      <c r="A297" s="5" t="s">
        <v>530</v>
      </c>
      <c r="C297" s="184" t="s">
        <v>798</v>
      </c>
      <c r="E297" s="6" t="s">
        <v>460</v>
      </c>
      <c r="F297" s="2"/>
      <c r="G297" s="8">
        <v>634.52</v>
      </c>
      <c r="I297" s="3" t="s">
        <v>294</v>
      </c>
      <c r="K297" s="6" t="s">
        <v>365</v>
      </c>
    </row>
    <row r="298" spans="1:11" x14ac:dyDescent="0.25">
      <c r="A298" s="5" t="s">
        <v>530</v>
      </c>
      <c r="C298" s="184" t="s">
        <v>798</v>
      </c>
      <c r="E298" s="6" t="s">
        <v>460</v>
      </c>
      <c r="F298" s="2"/>
      <c r="G298" s="8">
        <v>634.52</v>
      </c>
      <c r="I298" s="3" t="s">
        <v>294</v>
      </c>
      <c r="K298" s="6" t="s">
        <v>365</v>
      </c>
    </row>
    <row r="299" spans="1:11" x14ac:dyDescent="0.25">
      <c r="A299" s="5" t="s">
        <v>530</v>
      </c>
      <c r="C299" s="184" t="s">
        <v>799</v>
      </c>
      <c r="E299" s="6" t="s">
        <v>437</v>
      </c>
      <c r="F299" s="2"/>
      <c r="G299" s="8">
        <v>2820</v>
      </c>
      <c r="I299" s="3" t="s">
        <v>272</v>
      </c>
      <c r="K299" s="6" t="s">
        <v>311</v>
      </c>
    </row>
    <row r="300" spans="1:11" x14ac:dyDescent="0.25">
      <c r="A300" s="5" t="s">
        <v>526</v>
      </c>
      <c r="C300" s="184" t="s">
        <v>800</v>
      </c>
      <c r="E300" s="6" t="s">
        <v>411</v>
      </c>
      <c r="F300" s="2"/>
      <c r="G300" s="8">
        <v>2077</v>
      </c>
      <c r="I300" s="3" t="s">
        <v>281</v>
      </c>
      <c r="K300" s="6" t="s">
        <v>312</v>
      </c>
    </row>
    <row r="301" spans="1:11" x14ac:dyDescent="0.25">
      <c r="A301" s="5" t="s">
        <v>532</v>
      </c>
      <c r="C301" s="184" t="s">
        <v>801</v>
      </c>
      <c r="E301" s="6" t="s">
        <v>398</v>
      </c>
      <c r="F301" s="2"/>
      <c r="G301" s="8">
        <v>638.15</v>
      </c>
      <c r="I301" s="3" t="s">
        <v>505</v>
      </c>
      <c r="K301" s="6" t="s">
        <v>323</v>
      </c>
    </row>
    <row r="302" spans="1:11" x14ac:dyDescent="0.25">
      <c r="A302" s="5" t="s">
        <v>532</v>
      </c>
      <c r="C302" s="184" t="s">
        <v>802</v>
      </c>
      <c r="E302" s="6" t="s">
        <v>398</v>
      </c>
      <c r="F302" s="2"/>
      <c r="G302" s="8">
        <v>596.20000000000005</v>
      </c>
      <c r="I302" s="3" t="s">
        <v>505</v>
      </c>
      <c r="K302" s="6" t="s">
        <v>323</v>
      </c>
    </row>
    <row r="303" spans="1:11" x14ac:dyDescent="0.25">
      <c r="A303" s="5" t="s">
        <v>532</v>
      </c>
      <c r="C303" s="184" t="s">
        <v>803</v>
      </c>
      <c r="E303" s="6" t="s">
        <v>398</v>
      </c>
      <c r="F303" s="2"/>
      <c r="G303" s="8">
        <v>-596.23</v>
      </c>
      <c r="I303" s="3" t="s">
        <v>505</v>
      </c>
      <c r="K303" s="6" t="s">
        <v>323</v>
      </c>
    </row>
    <row r="304" spans="1:11" x14ac:dyDescent="0.25">
      <c r="A304" s="5" t="s">
        <v>532</v>
      </c>
      <c r="C304" s="184" t="s">
        <v>804</v>
      </c>
      <c r="E304" s="6" t="s">
        <v>398</v>
      </c>
      <c r="F304" s="2"/>
      <c r="G304" s="8">
        <v>-637.42999999999995</v>
      </c>
      <c r="I304" s="3" t="s">
        <v>505</v>
      </c>
      <c r="K304" s="6" t="s">
        <v>307</v>
      </c>
    </row>
    <row r="305" spans="1:11" x14ac:dyDescent="0.25">
      <c r="A305" s="5" t="s">
        <v>532</v>
      </c>
      <c r="C305" s="184" t="s">
        <v>805</v>
      </c>
      <c r="E305" s="6" t="s">
        <v>398</v>
      </c>
      <c r="F305" s="2"/>
      <c r="G305" s="8">
        <v>638.99</v>
      </c>
      <c r="I305" s="3" t="s">
        <v>505</v>
      </c>
      <c r="K305" s="6" t="s">
        <v>307</v>
      </c>
    </row>
    <row r="306" spans="1:11" x14ac:dyDescent="0.25">
      <c r="A306" s="5" t="s">
        <v>528</v>
      </c>
      <c r="C306" s="184" t="s">
        <v>806</v>
      </c>
      <c r="E306" s="6" t="s">
        <v>420</v>
      </c>
      <c r="F306" s="2"/>
      <c r="G306" s="8">
        <v>1675</v>
      </c>
      <c r="I306" s="3" t="s">
        <v>412</v>
      </c>
      <c r="K306" s="6" t="s">
        <v>421</v>
      </c>
    </row>
    <row r="307" spans="1:11" x14ac:dyDescent="0.25">
      <c r="A307" s="5" t="s">
        <v>526</v>
      </c>
      <c r="C307" s="184" t="s">
        <v>807</v>
      </c>
      <c r="E307" s="6" t="s">
        <v>405</v>
      </c>
      <c r="F307" s="2"/>
      <c r="G307" s="8">
        <v>606.32000000000005</v>
      </c>
      <c r="I307" s="3" t="s">
        <v>1369</v>
      </c>
      <c r="K307" s="6" t="s">
        <v>322</v>
      </c>
    </row>
    <row r="308" spans="1:11" x14ac:dyDescent="0.25">
      <c r="A308" s="5" t="s">
        <v>530</v>
      </c>
      <c r="C308" s="184" t="s">
        <v>808</v>
      </c>
      <c r="E308" s="6" t="s">
        <v>1258</v>
      </c>
      <c r="F308" s="2"/>
      <c r="G308" s="8">
        <v>2925</v>
      </c>
      <c r="I308" s="3" t="s">
        <v>275</v>
      </c>
      <c r="K308" s="6" t="s">
        <v>26</v>
      </c>
    </row>
    <row r="309" spans="1:11" x14ac:dyDescent="0.25">
      <c r="A309" s="5" t="s">
        <v>530</v>
      </c>
      <c r="C309" s="184" t="s">
        <v>809</v>
      </c>
      <c r="E309" s="6" t="s">
        <v>336</v>
      </c>
      <c r="F309" s="2"/>
      <c r="G309" s="8">
        <v>12133.69</v>
      </c>
      <c r="I309" s="3" t="s">
        <v>341</v>
      </c>
      <c r="K309" s="6" t="s">
        <v>369</v>
      </c>
    </row>
    <row r="310" spans="1:11" x14ac:dyDescent="0.25">
      <c r="A310" s="5" t="s">
        <v>530</v>
      </c>
      <c r="C310" s="184" t="s">
        <v>810</v>
      </c>
      <c r="E310" s="6" t="s">
        <v>340</v>
      </c>
      <c r="F310" s="2"/>
      <c r="G310" s="8">
        <v>4209.54</v>
      </c>
      <c r="I310" s="3" t="s">
        <v>270</v>
      </c>
      <c r="K310" s="6" t="s">
        <v>26</v>
      </c>
    </row>
    <row r="311" spans="1:11" x14ac:dyDescent="0.25">
      <c r="A311" s="5" t="s">
        <v>530</v>
      </c>
      <c r="C311" s="184" t="s">
        <v>810</v>
      </c>
      <c r="E311" s="6" t="s">
        <v>340</v>
      </c>
      <c r="F311" s="2"/>
      <c r="G311" s="8">
        <v>4209.54</v>
      </c>
      <c r="I311" s="3" t="s">
        <v>270</v>
      </c>
      <c r="K311" s="6" t="s">
        <v>26</v>
      </c>
    </row>
    <row r="312" spans="1:11" x14ac:dyDescent="0.25">
      <c r="A312" s="5" t="s">
        <v>530</v>
      </c>
      <c r="C312" s="184" t="s">
        <v>811</v>
      </c>
      <c r="E312" s="6" t="s">
        <v>486</v>
      </c>
      <c r="F312" s="2"/>
      <c r="G312" s="8">
        <v>2516</v>
      </c>
      <c r="I312" s="3" t="s">
        <v>445</v>
      </c>
      <c r="K312" s="6" t="s">
        <v>302</v>
      </c>
    </row>
    <row r="313" spans="1:11" x14ac:dyDescent="0.25">
      <c r="A313" s="5" t="s">
        <v>530</v>
      </c>
      <c r="C313" s="184" t="s">
        <v>811</v>
      </c>
      <c r="E313" s="6" t="s">
        <v>486</v>
      </c>
      <c r="F313" s="2"/>
      <c r="G313" s="8">
        <v>2516</v>
      </c>
      <c r="I313" s="3" t="s">
        <v>445</v>
      </c>
      <c r="K313" s="6" t="s">
        <v>302</v>
      </c>
    </row>
    <row r="314" spans="1:11" x14ac:dyDescent="0.25">
      <c r="A314" s="5" t="s">
        <v>530</v>
      </c>
      <c r="C314" s="184" t="s">
        <v>812</v>
      </c>
      <c r="E314" s="6" t="s">
        <v>486</v>
      </c>
      <c r="F314" s="2"/>
      <c r="G314" s="8">
        <v>462</v>
      </c>
      <c r="I314" s="3" t="s">
        <v>445</v>
      </c>
      <c r="K314" s="6" t="s">
        <v>302</v>
      </c>
    </row>
    <row r="315" spans="1:11" x14ac:dyDescent="0.25">
      <c r="A315" s="5" t="s">
        <v>530</v>
      </c>
      <c r="C315" s="184" t="s">
        <v>813</v>
      </c>
      <c r="E315" s="6" t="s">
        <v>261</v>
      </c>
      <c r="F315" s="2"/>
      <c r="G315" s="8">
        <v>6057</v>
      </c>
      <c r="I315" s="3" t="s">
        <v>283</v>
      </c>
      <c r="K315" s="6" t="s">
        <v>317</v>
      </c>
    </row>
    <row r="316" spans="1:11" x14ac:dyDescent="0.25">
      <c r="A316" s="5" t="s">
        <v>532</v>
      </c>
      <c r="C316" s="184" t="s">
        <v>814</v>
      </c>
      <c r="E316" s="6" t="s">
        <v>246</v>
      </c>
      <c r="F316" s="2"/>
      <c r="G316" s="8">
        <v>425</v>
      </c>
      <c r="I316" s="3" t="s">
        <v>267</v>
      </c>
      <c r="K316" s="6" t="s">
        <v>27</v>
      </c>
    </row>
    <row r="317" spans="1:11" x14ac:dyDescent="0.25">
      <c r="A317" s="5" t="s">
        <v>532</v>
      </c>
      <c r="C317" s="184" t="s">
        <v>815</v>
      </c>
      <c r="E317" s="6" t="s">
        <v>246</v>
      </c>
      <c r="F317" s="2"/>
      <c r="G317" s="8">
        <v>300</v>
      </c>
      <c r="I317" s="3" t="s">
        <v>282</v>
      </c>
      <c r="K317" s="6" t="s">
        <v>315</v>
      </c>
    </row>
    <row r="318" spans="1:11" x14ac:dyDescent="0.25">
      <c r="A318" s="5" t="s">
        <v>532</v>
      </c>
      <c r="C318" s="184" t="s">
        <v>816</v>
      </c>
      <c r="E318" s="6" t="s">
        <v>246</v>
      </c>
      <c r="F318" s="2"/>
      <c r="G318" s="8">
        <v>385</v>
      </c>
      <c r="I318" s="3" t="s">
        <v>279</v>
      </c>
      <c r="K318" s="6" t="s">
        <v>27</v>
      </c>
    </row>
    <row r="319" spans="1:11" x14ac:dyDescent="0.25">
      <c r="A319" s="5" t="s">
        <v>532</v>
      </c>
      <c r="C319" s="184" t="s">
        <v>817</v>
      </c>
      <c r="E319" s="6" t="s">
        <v>246</v>
      </c>
      <c r="F319" s="2"/>
      <c r="G319" s="8">
        <v>385</v>
      </c>
      <c r="I319" s="3" t="s">
        <v>279</v>
      </c>
      <c r="K319" s="6" t="s">
        <v>27</v>
      </c>
    </row>
    <row r="320" spans="1:11" x14ac:dyDescent="0.25">
      <c r="A320" s="5" t="s">
        <v>532</v>
      </c>
      <c r="C320" s="184" t="s">
        <v>818</v>
      </c>
      <c r="E320" s="6" t="s">
        <v>246</v>
      </c>
      <c r="F320" s="2"/>
      <c r="G320" s="8">
        <v>345</v>
      </c>
      <c r="I320" s="3" t="s">
        <v>279</v>
      </c>
      <c r="K320" s="6" t="s">
        <v>27</v>
      </c>
    </row>
    <row r="321" spans="1:11" x14ac:dyDescent="0.25">
      <c r="A321" s="5" t="s">
        <v>526</v>
      </c>
      <c r="C321" s="184" t="s">
        <v>819</v>
      </c>
      <c r="E321" s="6" t="s">
        <v>382</v>
      </c>
      <c r="F321" s="2"/>
      <c r="G321" s="8">
        <v>1524.17</v>
      </c>
      <c r="I321" s="3" t="s">
        <v>281</v>
      </c>
      <c r="K321" s="6" t="s">
        <v>312</v>
      </c>
    </row>
    <row r="322" spans="1:11" x14ac:dyDescent="0.25">
      <c r="A322" s="5" t="s">
        <v>526</v>
      </c>
      <c r="C322" s="184" t="s">
        <v>820</v>
      </c>
      <c r="E322" s="6" t="s">
        <v>382</v>
      </c>
      <c r="F322" s="2"/>
      <c r="G322" s="8">
        <v>1524.17</v>
      </c>
      <c r="I322" s="3" t="s">
        <v>281</v>
      </c>
      <c r="K322" s="6" t="s">
        <v>312</v>
      </c>
    </row>
    <row r="323" spans="1:11" x14ac:dyDescent="0.25">
      <c r="A323" s="5" t="s">
        <v>532</v>
      </c>
      <c r="C323" s="184" t="s">
        <v>821</v>
      </c>
      <c r="E323" s="6" t="s">
        <v>457</v>
      </c>
      <c r="F323" s="2"/>
      <c r="G323" s="8">
        <v>597.99</v>
      </c>
      <c r="I323" s="3" t="s">
        <v>362</v>
      </c>
      <c r="K323" s="6" t="s">
        <v>304</v>
      </c>
    </row>
    <row r="324" spans="1:11" x14ac:dyDescent="0.25">
      <c r="A324" s="5" t="s">
        <v>532</v>
      </c>
      <c r="C324" s="184" t="s">
        <v>821</v>
      </c>
      <c r="E324" s="6" t="s">
        <v>457</v>
      </c>
      <c r="F324" s="2"/>
      <c r="G324" s="8">
        <v>597.99</v>
      </c>
      <c r="I324" s="3" t="s">
        <v>279</v>
      </c>
      <c r="K324" s="6" t="s">
        <v>304</v>
      </c>
    </row>
    <row r="325" spans="1:11" x14ac:dyDescent="0.25">
      <c r="A325" s="5" t="s">
        <v>528</v>
      </c>
      <c r="C325" s="184" t="s">
        <v>822</v>
      </c>
      <c r="E325" s="6" t="s">
        <v>466</v>
      </c>
      <c r="F325" s="2"/>
      <c r="G325" s="8">
        <v>937.64</v>
      </c>
      <c r="I325" s="3" t="s">
        <v>270</v>
      </c>
      <c r="K325" s="6" t="s">
        <v>26</v>
      </c>
    </row>
    <row r="326" spans="1:11" x14ac:dyDescent="0.25">
      <c r="A326" s="5" t="s">
        <v>532</v>
      </c>
      <c r="C326" s="184" t="s">
        <v>823</v>
      </c>
      <c r="E326" s="6" t="s">
        <v>466</v>
      </c>
      <c r="F326" s="2"/>
      <c r="G326" s="8">
        <v>788.47</v>
      </c>
      <c r="I326" s="3" t="s">
        <v>270</v>
      </c>
      <c r="K326" s="6" t="s">
        <v>26</v>
      </c>
    </row>
    <row r="327" spans="1:11" x14ac:dyDescent="0.25">
      <c r="A327" s="5" t="s">
        <v>528</v>
      </c>
      <c r="C327" s="184" t="s">
        <v>824</v>
      </c>
      <c r="E327" s="6" t="s">
        <v>344</v>
      </c>
      <c r="F327" s="2"/>
      <c r="G327" s="8">
        <v>3148.54</v>
      </c>
      <c r="I327" s="3" t="s">
        <v>338</v>
      </c>
      <c r="K327" s="6" t="s">
        <v>303</v>
      </c>
    </row>
    <row r="328" spans="1:11" x14ac:dyDescent="0.25">
      <c r="A328" s="5" t="s">
        <v>526</v>
      </c>
      <c r="C328" s="184" t="s">
        <v>825</v>
      </c>
      <c r="E328" s="6" t="s">
        <v>405</v>
      </c>
      <c r="F328" s="2"/>
      <c r="G328" s="8">
        <v>303.70999999999998</v>
      </c>
      <c r="I328" s="3" t="s">
        <v>413</v>
      </c>
      <c r="K328" s="6" t="s">
        <v>322</v>
      </c>
    </row>
    <row r="329" spans="1:11" x14ac:dyDescent="0.25">
      <c r="A329" s="5" t="s">
        <v>532</v>
      </c>
      <c r="C329" s="184" t="s">
        <v>826</v>
      </c>
      <c r="E329" s="6" t="s">
        <v>390</v>
      </c>
      <c r="F329" s="2"/>
      <c r="G329" s="8">
        <v>1041.5999999999999</v>
      </c>
      <c r="I329" s="3" t="s">
        <v>284</v>
      </c>
      <c r="K329" s="6" t="s">
        <v>300</v>
      </c>
    </row>
    <row r="330" spans="1:11" x14ac:dyDescent="0.25">
      <c r="A330" s="5" t="s">
        <v>532</v>
      </c>
      <c r="C330" s="184" t="s">
        <v>827</v>
      </c>
      <c r="E330" s="6" t="s">
        <v>259</v>
      </c>
      <c r="F330" s="2"/>
      <c r="G330" s="8">
        <v>269.25</v>
      </c>
      <c r="I330" s="3" t="s">
        <v>1370</v>
      </c>
      <c r="K330" s="6" t="s">
        <v>311</v>
      </c>
    </row>
    <row r="331" spans="1:11" x14ac:dyDescent="0.25">
      <c r="A331" s="5" t="s">
        <v>532</v>
      </c>
      <c r="C331" s="184" t="s">
        <v>828</v>
      </c>
      <c r="E331" s="6" t="s">
        <v>486</v>
      </c>
      <c r="F331" s="2"/>
      <c r="G331" s="8">
        <v>866</v>
      </c>
      <c r="I331" s="3" t="s">
        <v>445</v>
      </c>
      <c r="K331" s="6" t="s">
        <v>302</v>
      </c>
    </row>
    <row r="332" spans="1:11" x14ac:dyDescent="0.25">
      <c r="A332" s="5" t="s">
        <v>534</v>
      </c>
      <c r="C332" s="184" t="s">
        <v>829</v>
      </c>
      <c r="E332" s="6" t="s">
        <v>386</v>
      </c>
      <c r="F332" s="2"/>
      <c r="G332" s="8">
        <v>289.47000000000003</v>
      </c>
      <c r="I332" s="3" t="s">
        <v>346</v>
      </c>
      <c r="K332" s="6" t="s">
        <v>307</v>
      </c>
    </row>
    <row r="333" spans="1:11" x14ac:dyDescent="0.25">
      <c r="A333" s="5" t="s">
        <v>532</v>
      </c>
      <c r="C333" s="184" t="s">
        <v>830</v>
      </c>
      <c r="E333" s="6" t="s">
        <v>386</v>
      </c>
      <c r="F333" s="2"/>
      <c r="G333" s="8">
        <v>391.78</v>
      </c>
      <c r="I333" s="3" t="s">
        <v>346</v>
      </c>
      <c r="K333" s="6" t="s">
        <v>307</v>
      </c>
    </row>
    <row r="334" spans="1:11" x14ac:dyDescent="0.25">
      <c r="A334" s="5" t="s">
        <v>534</v>
      </c>
      <c r="C334" s="184" t="s">
        <v>831</v>
      </c>
      <c r="E334" s="6" t="s">
        <v>386</v>
      </c>
      <c r="F334" s="2"/>
      <c r="G334" s="8">
        <v>1837.67</v>
      </c>
      <c r="I334" s="3" t="s">
        <v>289</v>
      </c>
      <c r="K334" s="6" t="s">
        <v>307</v>
      </c>
    </row>
    <row r="335" spans="1:11" x14ac:dyDescent="0.25">
      <c r="A335" s="5" t="s">
        <v>534</v>
      </c>
      <c r="C335" s="184" t="s">
        <v>832</v>
      </c>
      <c r="E335" s="6" t="s">
        <v>386</v>
      </c>
      <c r="F335" s="2"/>
      <c r="G335" s="8">
        <v>2034.05</v>
      </c>
      <c r="I335" s="3" t="s">
        <v>291</v>
      </c>
      <c r="K335" s="6" t="s">
        <v>307</v>
      </c>
    </row>
    <row r="336" spans="1:11" x14ac:dyDescent="0.25">
      <c r="A336" s="5" t="s">
        <v>534</v>
      </c>
      <c r="C336" s="184" t="s">
        <v>833</v>
      </c>
      <c r="E336" s="6" t="s">
        <v>386</v>
      </c>
      <c r="F336" s="2"/>
      <c r="G336" s="8">
        <v>5987.46</v>
      </c>
      <c r="I336" s="3" t="s">
        <v>290</v>
      </c>
      <c r="K336" s="6" t="s">
        <v>307</v>
      </c>
    </row>
    <row r="337" spans="1:11" x14ac:dyDescent="0.25">
      <c r="A337" s="5" t="s">
        <v>532</v>
      </c>
      <c r="C337" s="184" t="s">
        <v>834</v>
      </c>
      <c r="E337" s="6" t="s">
        <v>357</v>
      </c>
      <c r="F337" s="2"/>
      <c r="G337" s="8">
        <v>551.20000000000005</v>
      </c>
      <c r="I337" s="3" t="s">
        <v>1371</v>
      </c>
      <c r="K337" s="6" t="s">
        <v>324</v>
      </c>
    </row>
    <row r="338" spans="1:11" x14ac:dyDescent="0.25">
      <c r="A338" s="5" t="s">
        <v>532</v>
      </c>
      <c r="C338" s="184" t="s">
        <v>835</v>
      </c>
      <c r="E338" s="6" t="s">
        <v>372</v>
      </c>
      <c r="F338" s="2"/>
      <c r="G338" s="8">
        <v>3004.32</v>
      </c>
      <c r="I338" s="3" t="s">
        <v>414</v>
      </c>
      <c r="K338" s="6" t="s">
        <v>300</v>
      </c>
    </row>
    <row r="339" spans="1:11" x14ac:dyDescent="0.25">
      <c r="A339" s="5" t="s">
        <v>532</v>
      </c>
      <c r="C339" s="184" t="s">
        <v>836</v>
      </c>
      <c r="E339" s="6" t="s">
        <v>1292</v>
      </c>
      <c r="F339" s="2"/>
      <c r="G339" s="8">
        <v>1158.52</v>
      </c>
      <c r="I339" s="3" t="s">
        <v>279</v>
      </c>
      <c r="K339" s="6" t="s">
        <v>27</v>
      </c>
    </row>
    <row r="340" spans="1:11" x14ac:dyDescent="0.25">
      <c r="A340" s="5" t="s">
        <v>528</v>
      </c>
      <c r="C340" s="184" t="s">
        <v>837</v>
      </c>
      <c r="E340" s="6" t="s">
        <v>1293</v>
      </c>
      <c r="F340" s="2"/>
      <c r="G340" s="8">
        <v>430</v>
      </c>
      <c r="I340" s="3" t="s">
        <v>282</v>
      </c>
      <c r="K340" s="6" t="s">
        <v>315</v>
      </c>
    </row>
    <row r="341" spans="1:11" x14ac:dyDescent="0.25">
      <c r="A341" s="5" t="s">
        <v>528</v>
      </c>
      <c r="C341" s="184" t="s">
        <v>838</v>
      </c>
      <c r="E341" s="6" t="s">
        <v>469</v>
      </c>
      <c r="F341" s="2"/>
      <c r="G341" s="8">
        <v>1176</v>
      </c>
      <c r="I341" s="3" t="s">
        <v>281</v>
      </c>
      <c r="K341" s="6" t="s">
        <v>312</v>
      </c>
    </row>
    <row r="342" spans="1:11" x14ac:dyDescent="0.25">
      <c r="A342" s="5" t="s">
        <v>528</v>
      </c>
      <c r="C342" s="184" t="s">
        <v>839</v>
      </c>
      <c r="E342" s="6" t="s">
        <v>469</v>
      </c>
      <c r="F342" s="2"/>
      <c r="G342" s="8">
        <v>1176</v>
      </c>
      <c r="I342" s="3" t="s">
        <v>281</v>
      </c>
      <c r="K342" s="6" t="s">
        <v>312</v>
      </c>
    </row>
    <row r="343" spans="1:11" x14ac:dyDescent="0.25">
      <c r="A343" s="5" t="s">
        <v>532</v>
      </c>
      <c r="C343" s="184" t="s">
        <v>840</v>
      </c>
      <c r="E343" s="6" t="s">
        <v>1258</v>
      </c>
      <c r="F343" s="2"/>
      <c r="G343" s="8">
        <v>2600</v>
      </c>
      <c r="I343" s="3" t="s">
        <v>275</v>
      </c>
      <c r="K343" s="6" t="s">
        <v>26</v>
      </c>
    </row>
    <row r="344" spans="1:11" x14ac:dyDescent="0.25">
      <c r="A344" s="5" t="s">
        <v>532</v>
      </c>
      <c r="C344" s="184" t="s">
        <v>841</v>
      </c>
      <c r="E344" s="6" t="s">
        <v>249</v>
      </c>
      <c r="F344" s="2"/>
      <c r="G344" s="8">
        <v>279</v>
      </c>
      <c r="I344" s="3" t="s">
        <v>284</v>
      </c>
      <c r="K344" s="6" t="s">
        <v>333</v>
      </c>
    </row>
    <row r="345" spans="1:11" x14ac:dyDescent="0.25">
      <c r="A345" s="5" t="s">
        <v>535</v>
      </c>
      <c r="C345" s="184" t="s">
        <v>842</v>
      </c>
      <c r="E345" s="6" t="s">
        <v>486</v>
      </c>
      <c r="F345" s="2"/>
      <c r="G345" s="8">
        <v>462</v>
      </c>
      <c r="I345" s="3" t="s">
        <v>445</v>
      </c>
      <c r="K345" s="6" t="s">
        <v>302</v>
      </c>
    </row>
    <row r="346" spans="1:11" x14ac:dyDescent="0.25">
      <c r="A346" s="5" t="s">
        <v>528</v>
      </c>
      <c r="C346" s="184" t="s">
        <v>843</v>
      </c>
      <c r="E346" s="6" t="s">
        <v>1294</v>
      </c>
      <c r="F346" s="2"/>
      <c r="G346" s="8">
        <v>713.25</v>
      </c>
      <c r="I346" s="3" t="s">
        <v>271</v>
      </c>
      <c r="K346" s="6" t="s">
        <v>313</v>
      </c>
    </row>
    <row r="347" spans="1:11" x14ac:dyDescent="0.25">
      <c r="A347" s="5" t="s">
        <v>532</v>
      </c>
      <c r="C347" s="184" t="s">
        <v>844</v>
      </c>
      <c r="E347" s="6" t="s">
        <v>463</v>
      </c>
      <c r="F347" s="2"/>
      <c r="G347" s="8">
        <v>1269.27</v>
      </c>
      <c r="I347" s="3" t="s">
        <v>269</v>
      </c>
      <c r="K347" s="6" t="s">
        <v>26</v>
      </c>
    </row>
    <row r="348" spans="1:11" x14ac:dyDescent="0.25">
      <c r="A348" s="5" t="s">
        <v>532</v>
      </c>
      <c r="C348" s="184" t="s">
        <v>845</v>
      </c>
      <c r="E348" s="6" t="s">
        <v>1289</v>
      </c>
      <c r="F348" s="2"/>
      <c r="G348" s="8">
        <v>879.08</v>
      </c>
      <c r="I348" s="3" t="s">
        <v>1339</v>
      </c>
      <c r="K348" s="6" t="s">
        <v>27</v>
      </c>
    </row>
    <row r="349" spans="1:11" x14ac:dyDescent="0.25">
      <c r="A349" s="5" t="s">
        <v>532</v>
      </c>
      <c r="C349" s="184" t="s">
        <v>846</v>
      </c>
      <c r="E349" s="6" t="s">
        <v>461</v>
      </c>
      <c r="F349" s="2"/>
      <c r="G349" s="8">
        <v>23304</v>
      </c>
      <c r="I349" s="3" t="s">
        <v>278</v>
      </c>
      <c r="K349" s="6" t="s">
        <v>1372</v>
      </c>
    </row>
    <row r="350" spans="1:11" x14ac:dyDescent="0.25">
      <c r="A350" s="5" t="s">
        <v>532</v>
      </c>
      <c r="C350" s="184" t="s">
        <v>847</v>
      </c>
      <c r="E350" s="6" t="s">
        <v>461</v>
      </c>
      <c r="F350" s="2"/>
      <c r="G350" s="8">
        <v>12266.9</v>
      </c>
      <c r="I350" s="3" t="s">
        <v>345</v>
      </c>
      <c r="K350" s="6" t="s">
        <v>309</v>
      </c>
    </row>
    <row r="351" spans="1:11" x14ac:dyDescent="0.25">
      <c r="A351" s="5" t="s">
        <v>534</v>
      </c>
      <c r="C351" s="184" t="s">
        <v>848</v>
      </c>
      <c r="E351" s="6" t="s">
        <v>250</v>
      </c>
      <c r="F351" s="2"/>
      <c r="G351" s="8">
        <v>593.73</v>
      </c>
      <c r="I351" s="3" t="s">
        <v>291</v>
      </c>
      <c r="K351" s="6" t="s">
        <v>331</v>
      </c>
    </row>
    <row r="352" spans="1:11" x14ac:dyDescent="0.25">
      <c r="A352" s="5" t="s">
        <v>534</v>
      </c>
      <c r="C352" s="184" t="s">
        <v>848</v>
      </c>
      <c r="E352" s="6" t="s">
        <v>250</v>
      </c>
      <c r="F352" s="2"/>
      <c r="G352" s="8">
        <v>593.73</v>
      </c>
      <c r="I352" s="3" t="s">
        <v>291</v>
      </c>
      <c r="K352" s="6" t="s">
        <v>331</v>
      </c>
    </row>
    <row r="353" spans="1:11" x14ac:dyDescent="0.25">
      <c r="A353" s="5" t="s">
        <v>535</v>
      </c>
      <c r="C353" s="184" t="s">
        <v>849</v>
      </c>
      <c r="E353" s="6" t="s">
        <v>336</v>
      </c>
      <c r="F353" s="2"/>
      <c r="G353" s="8">
        <v>22217.95</v>
      </c>
      <c r="I353" s="3" t="s">
        <v>341</v>
      </c>
      <c r="K353" s="6" t="s">
        <v>369</v>
      </c>
    </row>
    <row r="354" spans="1:11" x14ac:dyDescent="0.25">
      <c r="A354" s="5" t="s">
        <v>535</v>
      </c>
      <c r="C354" s="184" t="s">
        <v>849</v>
      </c>
      <c r="E354" s="6" t="s">
        <v>336</v>
      </c>
      <c r="F354" s="2"/>
      <c r="G354" s="8">
        <v>22217.95</v>
      </c>
      <c r="I354" s="3" t="s">
        <v>281</v>
      </c>
      <c r="K354" s="6" t="s">
        <v>312</v>
      </c>
    </row>
    <row r="355" spans="1:11" x14ac:dyDescent="0.25">
      <c r="A355" s="5" t="s">
        <v>532</v>
      </c>
      <c r="C355" s="184" t="s">
        <v>850</v>
      </c>
      <c r="E355" s="6" t="s">
        <v>340</v>
      </c>
      <c r="F355" s="2"/>
      <c r="G355" s="8">
        <v>2889.76</v>
      </c>
      <c r="I355" s="3" t="s">
        <v>270</v>
      </c>
      <c r="K355" s="6" t="s">
        <v>26</v>
      </c>
    </row>
    <row r="356" spans="1:11" x14ac:dyDescent="0.25">
      <c r="A356" s="5" t="s">
        <v>532</v>
      </c>
      <c r="C356" s="184" t="s">
        <v>850</v>
      </c>
      <c r="E356" s="6" t="s">
        <v>340</v>
      </c>
      <c r="F356" s="2"/>
      <c r="G356" s="8">
        <v>2889.76</v>
      </c>
      <c r="I356" s="3" t="s">
        <v>270</v>
      </c>
      <c r="K356" s="6" t="s">
        <v>26</v>
      </c>
    </row>
    <row r="357" spans="1:11" x14ac:dyDescent="0.25">
      <c r="A357" s="5" t="s">
        <v>528</v>
      </c>
      <c r="C357" s="184" t="s">
        <v>851</v>
      </c>
      <c r="E357" s="6" t="s">
        <v>1295</v>
      </c>
      <c r="F357" s="2"/>
      <c r="G357" s="8">
        <v>400</v>
      </c>
      <c r="I357" s="3" t="s">
        <v>299</v>
      </c>
      <c r="K357" s="6" t="s">
        <v>1373</v>
      </c>
    </row>
    <row r="358" spans="1:11" x14ac:dyDescent="0.25">
      <c r="A358" s="5" t="s">
        <v>530</v>
      </c>
      <c r="C358" s="184" t="s">
        <v>852</v>
      </c>
      <c r="E358" s="6" t="s">
        <v>398</v>
      </c>
      <c r="F358" s="2"/>
      <c r="G358" s="8">
        <v>67915.92</v>
      </c>
      <c r="I358" s="3" t="s">
        <v>361</v>
      </c>
      <c r="K358" s="6" t="s">
        <v>323</v>
      </c>
    </row>
    <row r="359" spans="1:11" x14ac:dyDescent="0.25">
      <c r="A359" s="5" t="s">
        <v>534</v>
      </c>
      <c r="C359" s="184" t="s">
        <v>853</v>
      </c>
      <c r="E359" s="6" t="s">
        <v>457</v>
      </c>
      <c r="F359" s="2"/>
      <c r="G359" s="8">
        <v>4837.3599999999997</v>
      </c>
      <c r="I359" s="3" t="s">
        <v>360</v>
      </c>
      <c r="K359" s="6" t="s">
        <v>304</v>
      </c>
    </row>
    <row r="360" spans="1:11" x14ac:dyDescent="0.25">
      <c r="A360" s="5" t="s">
        <v>534</v>
      </c>
      <c r="C360" s="184" t="s">
        <v>854</v>
      </c>
      <c r="E360" s="6" t="s">
        <v>392</v>
      </c>
      <c r="F360" s="2"/>
      <c r="G360" s="8">
        <v>4807.5</v>
      </c>
      <c r="I360" s="3" t="s">
        <v>280</v>
      </c>
      <c r="K360" s="6" t="s">
        <v>300</v>
      </c>
    </row>
    <row r="361" spans="1:11" x14ac:dyDescent="0.25">
      <c r="A361" s="5" t="s">
        <v>534</v>
      </c>
      <c r="C361" s="184" t="s">
        <v>854</v>
      </c>
      <c r="E361" s="6" t="s">
        <v>392</v>
      </c>
      <c r="F361" s="2"/>
      <c r="G361" s="8">
        <v>4807.5</v>
      </c>
      <c r="I361" s="3" t="s">
        <v>280</v>
      </c>
      <c r="K361" s="6" t="s">
        <v>300</v>
      </c>
    </row>
    <row r="362" spans="1:11" x14ac:dyDescent="0.25">
      <c r="A362" s="5" t="s">
        <v>534</v>
      </c>
      <c r="C362" s="184" t="s">
        <v>855</v>
      </c>
      <c r="E362" s="6" t="s">
        <v>262</v>
      </c>
      <c r="F362" s="2"/>
      <c r="G362" s="8">
        <v>16598.419999999998</v>
      </c>
      <c r="I362" s="3" t="s">
        <v>1374</v>
      </c>
      <c r="K362" s="6" t="s">
        <v>1375</v>
      </c>
    </row>
    <row r="363" spans="1:11" x14ac:dyDescent="0.25">
      <c r="A363" s="5" t="s">
        <v>534</v>
      </c>
      <c r="C363" s="184" t="s">
        <v>856</v>
      </c>
      <c r="E363" s="6" t="s">
        <v>262</v>
      </c>
      <c r="F363" s="2"/>
      <c r="G363" s="8">
        <v>28632.5</v>
      </c>
      <c r="I363" s="3" t="s">
        <v>1374</v>
      </c>
      <c r="K363" s="6" t="s">
        <v>1375</v>
      </c>
    </row>
    <row r="364" spans="1:11" x14ac:dyDescent="0.25">
      <c r="A364" s="5" t="s">
        <v>534</v>
      </c>
      <c r="C364" s="184" t="s">
        <v>857</v>
      </c>
      <c r="E364" s="6" t="s">
        <v>262</v>
      </c>
      <c r="F364" s="2"/>
      <c r="G364" s="8">
        <v>28632.5</v>
      </c>
      <c r="I364" s="3" t="s">
        <v>1374</v>
      </c>
      <c r="K364" s="6" t="s">
        <v>1375</v>
      </c>
    </row>
    <row r="365" spans="1:11" x14ac:dyDescent="0.25">
      <c r="A365" s="5" t="s">
        <v>534</v>
      </c>
      <c r="C365" s="184" t="s">
        <v>858</v>
      </c>
      <c r="E365" s="6" t="s">
        <v>262</v>
      </c>
      <c r="F365" s="2"/>
      <c r="G365" s="8">
        <v>16929.12</v>
      </c>
      <c r="I365" s="3" t="s">
        <v>1374</v>
      </c>
      <c r="K365" s="6" t="s">
        <v>1375</v>
      </c>
    </row>
    <row r="366" spans="1:11" x14ac:dyDescent="0.25">
      <c r="A366" s="5" t="s">
        <v>534</v>
      </c>
      <c r="C366" s="184" t="s">
        <v>859</v>
      </c>
      <c r="E366" s="6" t="s">
        <v>246</v>
      </c>
      <c r="F366" s="2"/>
      <c r="G366" s="8">
        <v>480</v>
      </c>
      <c r="I366" s="3" t="s">
        <v>341</v>
      </c>
      <c r="K366" s="6" t="s">
        <v>1355</v>
      </c>
    </row>
    <row r="367" spans="1:11" x14ac:dyDescent="0.25">
      <c r="A367" s="5" t="s">
        <v>534</v>
      </c>
      <c r="C367" s="184" t="s">
        <v>860</v>
      </c>
      <c r="E367" s="6" t="s">
        <v>246</v>
      </c>
      <c r="F367" s="2"/>
      <c r="G367" s="8">
        <v>360</v>
      </c>
      <c r="I367" s="3" t="s">
        <v>279</v>
      </c>
      <c r="K367" s="6" t="s">
        <v>27</v>
      </c>
    </row>
    <row r="368" spans="1:11" x14ac:dyDescent="0.25">
      <c r="A368" s="5" t="s">
        <v>534</v>
      </c>
      <c r="C368" s="184" t="s">
        <v>861</v>
      </c>
      <c r="E368" s="6" t="s">
        <v>246</v>
      </c>
      <c r="F368" s="2"/>
      <c r="G368" s="8">
        <v>880</v>
      </c>
      <c r="I368" s="3" t="s">
        <v>292</v>
      </c>
      <c r="K368" s="6" t="s">
        <v>27</v>
      </c>
    </row>
    <row r="369" spans="1:13" x14ac:dyDescent="0.25">
      <c r="A369" s="5" t="s">
        <v>534</v>
      </c>
      <c r="C369" s="184" t="s">
        <v>862</v>
      </c>
      <c r="E369" s="6" t="s">
        <v>246</v>
      </c>
      <c r="F369" s="2"/>
      <c r="G369" s="8">
        <v>315</v>
      </c>
      <c r="I369" s="3" t="s">
        <v>499</v>
      </c>
      <c r="K369" s="6" t="s">
        <v>27</v>
      </c>
    </row>
    <row r="370" spans="1:13" x14ac:dyDescent="0.25">
      <c r="A370" s="5" t="s">
        <v>534</v>
      </c>
      <c r="C370" s="184" t="s">
        <v>863</v>
      </c>
      <c r="E370" s="6" t="s">
        <v>246</v>
      </c>
      <c r="F370" s="2"/>
      <c r="G370" s="8">
        <v>360</v>
      </c>
      <c r="I370" s="3" t="s">
        <v>282</v>
      </c>
      <c r="K370" s="6" t="s">
        <v>315</v>
      </c>
    </row>
    <row r="371" spans="1:13" x14ac:dyDescent="0.25">
      <c r="A371" s="5" t="s">
        <v>534</v>
      </c>
      <c r="C371" s="184" t="s">
        <v>864</v>
      </c>
      <c r="E371" s="6" t="s">
        <v>246</v>
      </c>
      <c r="F371" s="2"/>
      <c r="G371" s="8">
        <v>280</v>
      </c>
      <c r="I371" s="3" t="s">
        <v>282</v>
      </c>
      <c r="K371" s="6" t="s">
        <v>315</v>
      </c>
    </row>
    <row r="372" spans="1:13" x14ac:dyDescent="0.25">
      <c r="A372" s="5" t="s">
        <v>532</v>
      </c>
      <c r="C372" s="184" t="s">
        <v>865</v>
      </c>
      <c r="E372" s="6" t="s">
        <v>429</v>
      </c>
      <c r="F372" s="2"/>
      <c r="G372" s="8">
        <v>261.08</v>
      </c>
      <c r="I372" s="3" t="s">
        <v>450</v>
      </c>
      <c r="K372" s="6" t="s">
        <v>302</v>
      </c>
    </row>
    <row r="373" spans="1:13" x14ac:dyDescent="0.25">
      <c r="A373" s="5" t="s">
        <v>532</v>
      </c>
      <c r="C373" s="184" t="s">
        <v>866</v>
      </c>
      <c r="E373" s="6" t="s">
        <v>429</v>
      </c>
      <c r="F373" s="2"/>
      <c r="G373" s="8">
        <v>1091.52</v>
      </c>
      <c r="I373" s="3" t="s">
        <v>450</v>
      </c>
      <c r="K373" s="6" t="s">
        <v>302</v>
      </c>
    </row>
    <row r="374" spans="1:13" x14ac:dyDescent="0.25">
      <c r="A374" s="5" t="s">
        <v>530</v>
      </c>
      <c r="C374" s="184" t="s">
        <v>867</v>
      </c>
      <c r="E374" s="6" t="s">
        <v>247</v>
      </c>
      <c r="F374" s="2"/>
      <c r="G374" s="8">
        <v>835</v>
      </c>
      <c r="I374" s="3" t="s">
        <v>292</v>
      </c>
      <c r="K374" s="6" t="s">
        <v>327</v>
      </c>
    </row>
    <row r="375" spans="1:13" x14ac:dyDescent="0.25">
      <c r="A375" s="5" t="s">
        <v>530</v>
      </c>
      <c r="C375" s="184" t="s">
        <v>868</v>
      </c>
      <c r="E375" s="6" t="s">
        <v>247</v>
      </c>
      <c r="F375" s="2"/>
      <c r="G375" s="8">
        <v>865</v>
      </c>
      <c r="I375" s="3" t="s">
        <v>279</v>
      </c>
      <c r="K375" s="6" t="s">
        <v>327</v>
      </c>
    </row>
    <row r="376" spans="1:13" x14ac:dyDescent="0.25">
      <c r="A376" s="5" t="s">
        <v>530</v>
      </c>
      <c r="C376" s="184" t="s">
        <v>869</v>
      </c>
      <c r="E376" s="6" t="s">
        <v>247</v>
      </c>
      <c r="F376" s="2"/>
      <c r="G376" s="8">
        <v>2016</v>
      </c>
      <c r="I376" s="3" t="s">
        <v>350</v>
      </c>
      <c r="K376" s="6" t="s">
        <v>327</v>
      </c>
    </row>
    <row r="377" spans="1:13" x14ac:dyDescent="0.25">
      <c r="A377" s="5" t="s">
        <v>530</v>
      </c>
      <c r="C377" s="184" t="s">
        <v>869</v>
      </c>
      <c r="E377" s="6" t="s">
        <v>247</v>
      </c>
      <c r="F377" s="2"/>
      <c r="G377" s="8">
        <v>2016</v>
      </c>
      <c r="I377" s="3" t="s">
        <v>279</v>
      </c>
      <c r="K377" s="6" t="s">
        <v>327</v>
      </c>
    </row>
    <row r="378" spans="1:13" x14ac:dyDescent="0.25">
      <c r="A378" s="5" t="s">
        <v>534</v>
      </c>
      <c r="C378" s="184" t="s">
        <v>870</v>
      </c>
      <c r="E378" s="6" t="s">
        <v>371</v>
      </c>
      <c r="F378" s="2"/>
      <c r="G378" s="8">
        <v>1826.99</v>
      </c>
      <c r="I378" s="3" t="s">
        <v>279</v>
      </c>
      <c r="K378" s="6" t="s">
        <v>27</v>
      </c>
    </row>
    <row r="379" spans="1:13" x14ac:dyDescent="0.25">
      <c r="A379" s="5" t="s">
        <v>534</v>
      </c>
      <c r="C379" s="184" t="s">
        <v>870</v>
      </c>
      <c r="E379" s="6" t="s">
        <v>371</v>
      </c>
      <c r="F379" s="2"/>
      <c r="G379" s="8">
        <v>1826.99</v>
      </c>
      <c r="I379" s="3" t="s">
        <v>360</v>
      </c>
      <c r="K379" s="6" t="s">
        <v>310</v>
      </c>
    </row>
    <row r="380" spans="1:13" x14ac:dyDescent="0.25">
      <c r="A380" s="5" t="s">
        <v>528</v>
      </c>
      <c r="C380" s="184" t="s">
        <v>871</v>
      </c>
      <c r="E380" s="185" t="s">
        <v>1396</v>
      </c>
      <c r="F380" s="2"/>
      <c r="G380" s="8">
        <v>690</v>
      </c>
      <c r="I380" s="3" t="s">
        <v>1376</v>
      </c>
      <c r="K380" s="6" t="s">
        <v>367</v>
      </c>
      <c r="M380" s="188" t="s">
        <v>454</v>
      </c>
    </row>
    <row r="381" spans="1:13" x14ac:dyDescent="0.25">
      <c r="A381" s="5" t="s">
        <v>534</v>
      </c>
      <c r="C381" s="184" t="s">
        <v>872</v>
      </c>
      <c r="E381" s="6" t="s">
        <v>410</v>
      </c>
      <c r="F381" s="2"/>
      <c r="G381" s="8">
        <v>2143</v>
      </c>
      <c r="I381" s="3" t="s">
        <v>272</v>
      </c>
      <c r="K381" s="6" t="s">
        <v>9</v>
      </c>
    </row>
    <row r="382" spans="1:13" x14ac:dyDescent="0.25">
      <c r="A382" s="5" t="s">
        <v>534</v>
      </c>
      <c r="C382" s="184" t="s">
        <v>872</v>
      </c>
      <c r="E382" s="6" t="s">
        <v>410</v>
      </c>
      <c r="F382" s="2"/>
      <c r="G382" s="8">
        <v>2143</v>
      </c>
      <c r="I382" s="3" t="s">
        <v>272</v>
      </c>
      <c r="K382" s="6" t="s">
        <v>9</v>
      </c>
    </row>
    <row r="383" spans="1:13" x14ac:dyDescent="0.25">
      <c r="A383" s="5" t="s">
        <v>530</v>
      </c>
      <c r="C383" s="184" t="s">
        <v>873</v>
      </c>
      <c r="E383" s="6" t="s">
        <v>469</v>
      </c>
      <c r="F383" s="2"/>
      <c r="G383" s="8">
        <v>1764</v>
      </c>
      <c r="I383" s="3" t="s">
        <v>281</v>
      </c>
      <c r="K383" s="6" t="s">
        <v>312</v>
      </c>
    </row>
    <row r="384" spans="1:13" x14ac:dyDescent="0.25">
      <c r="A384" s="5" t="s">
        <v>534</v>
      </c>
      <c r="C384" s="184" t="s">
        <v>874</v>
      </c>
      <c r="E384" s="6" t="s">
        <v>1296</v>
      </c>
      <c r="F384" s="2"/>
      <c r="G384" s="8">
        <v>565</v>
      </c>
      <c r="I384" s="3" t="s">
        <v>293</v>
      </c>
      <c r="K384" s="6" t="s">
        <v>308</v>
      </c>
    </row>
    <row r="385" spans="1:11" x14ac:dyDescent="0.25">
      <c r="A385" s="5" t="s">
        <v>534</v>
      </c>
      <c r="C385" s="184" t="s">
        <v>875</v>
      </c>
      <c r="E385" s="6" t="s">
        <v>339</v>
      </c>
      <c r="F385" s="2"/>
      <c r="G385" s="8">
        <v>578.34</v>
      </c>
      <c r="I385" s="3" t="s">
        <v>269</v>
      </c>
      <c r="K385" s="6" t="s">
        <v>334</v>
      </c>
    </row>
    <row r="386" spans="1:11" x14ac:dyDescent="0.25">
      <c r="A386" s="5" t="s">
        <v>534</v>
      </c>
      <c r="C386" s="184" t="s">
        <v>876</v>
      </c>
      <c r="E386" s="6" t="s">
        <v>457</v>
      </c>
      <c r="F386" s="2"/>
      <c r="G386" s="8">
        <v>3374.99</v>
      </c>
      <c r="I386" s="3" t="s">
        <v>1377</v>
      </c>
      <c r="K386" s="6" t="s">
        <v>304</v>
      </c>
    </row>
    <row r="387" spans="1:11" x14ac:dyDescent="0.25">
      <c r="A387" s="5" t="s">
        <v>532</v>
      </c>
      <c r="C387" s="184" t="s">
        <v>877</v>
      </c>
      <c r="E387" s="6" t="s">
        <v>1297</v>
      </c>
      <c r="F387" s="2"/>
      <c r="G387" s="8">
        <v>335.15</v>
      </c>
      <c r="I387" s="3" t="s">
        <v>289</v>
      </c>
      <c r="K387" s="6" t="s">
        <v>302</v>
      </c>
    </row>
    <row r="388" spans="1:11" x14ac:dyDescent="0.25">
      <c r="A388" s="5" t="s">
        <v>534</v>
      </c>
      <c r="C388" s="184" t="s">
        <v>878</v>
      </c>
      <c r="E388" s="6" t="s">
        <v>1258</v>
      </c>
      <c r="F388" s="2"/>
      <c r="G388" s="8">
        <v>3250</v>
      </c>
      <c r="I388" s="3" t="s">
        <v>275</v>
      </c>
      <c r="K388" s="6" t="s">
        <v>26</v>
      </c>
    </row>
    <row r="389" spans="1:11" x14ac:dyDescent="0.25">
      <c r="A389" s="5" t="s">
        <v>534</v>
      </c>
      <c r="C389" s="184" t="s">
        <v>879</v>
      </c>
      <c r="E389" s="6" t="s">
        <v>1281</v>
      </c>
      <c r="F389" s="2"/>
      <c r="G389" s="8">
        <v>334.14</v>
      </c>
      <c r="I389" s="3" t="s">
        <v>288</v>
      </c>
      <c r="K389" s="6" t="s">
        <v>1358</v>
      </c>
    </row>
    <row r="390" spans="1:11" x14ac:dyDescent="0.25">
      <c r="A390" s="5" t="s">
        <v>530</v>
      </c>
      <c r="C390" s="184" t="s">
        <v>880</v>
      </c>
      <c r="E390" s="6" t="s">
        <v>261</v>
      </c>
      <c r="F390" s="2"/>
      <c r="G390" s="8">
        <v>5860.33</v>
      </c>
      <c r="I390" s="3" t="s">
        <v>283</v>
      </c>
      <c r="K390" s="6" t="s">
        <v>317</v>
      </c>
    </row>
    <row r="391" spans="1:11" x14ac:dyDescent="0.25">
      <c r="A391" s="5" t="s">
        <v>530</v>
      </c>
      <c r="C391" s="184" t="s">
        <v>881</v>
      </c>
      <c r="E391" s="6" t="s">
        <v>384</v>
      </c>
      <c r="F391" s="2"/>
      <c r="G391" s="8">
        <v>370</v>
      </c>
      <c r="I391" s="3" t="s">
        <v>282</v>
      </c>
      <c r="K391" s="6" t="s">
        <v>315</v>
      </c>
    </row>
    <row r="392" spans="1:11" x14ac:dyDescent="0.25">
      <c r="A392" s="5" t="s">
        <v>530</v>
      </c>
      <c r="C392" s="184" t="s">
        <v>881</v>
      </c>
      <c r="E392" s="6" t="s">
        <v>384</v>
      </c>
      <c r="F392" s="2"/>
      <c r="G392" s="8">
        <v>370</v>
      </c>
      <c r="I392" s="3" t="s">
        <v>282</v>
      </c>
      <c r="K392" s="6" t="s">
        <v>315</v>
      </c>
    </row>
    <row r="393" spans="1:11" x14ac:dyDescent="0.25">
      <c r="A393" s="5" t="s">
        <v>534</v>
      </c>
      <c r="C393" s="184" t="s">
        <v>882</v>
      </c>
      <c r="E393" s="6" t="s">
        <v>457</v>
      </c>
      <c r="F393" s="2"/>
      <c r="G393" s="8">
        <v>3325.94</v>
      </c>
      <c r="I393" s="3" t="s">
        <v>279</v>
      </c>
      <c r="K393" s="6" t="s">
        <v>304</v>
      </c>
    </row>
    <row r="394" spans="1:11" x14ac:dyDescent="0.25">
      <c r="A394" s="5" t="s">
        <v>534</v>
      </c>
      <c r="C394" s="184" t="s">
        <v>882</v>
      </c>
      <c r="E394" s="6" t="s">
        <v>457</v>
      </c>
      <c r="F394" s="2"/>
      <c r="G394" s="8">
        <v>3325.94</v>
      </c>
      <c r="I394" s="3" t="s">
        <v>279</v>
      </c>
      <c r="K394" s="6" t="s">
        <v>304</v>
      </c>
    </row>
    <row r="395" spans="1:11" x14ac:dyDescent="0.25">
      <c r="A395" s="5" t="s">
        <v>534</v>
      </c>
      <c r="C395" s="184" t="s">
        <v>883</v>
      </c>
      <c r="E395" s="6" t="s">
        <v>457</v>
      </c>
      <c r="F395" s="2"/>
      <c r="G395" s="8">
        <v>572</v>
      </c>
      <c r="I395" s="3" t="s">
        <v>279</v>
      </c>
      <c r="K395" s="6" t="s">
        <v>304</v>
      </c>
    </row>
    <row r="396" spans="1:11" x14ac:dyDescent="0.25">
      <c r="A396" s="5" t="s">
        <v>534</v>
      </c>
      <c r="C396" s="184" t="s">
        <v>884</v>
      </c>
      <c r="E396" s="6" t="s">
        <v>457</v>
      </c>
      <c r="F396" s="2"/>
      <c r="G396" s="8">
        <v>564.84</v>
      </c>
      <c r="I396" s="3" t="s">
        <v>376</v>
      </c>
      <c r="K396" s="6" t="s">
        <v>304</v>
      </c>
    </row>
    <row r="397" spans="1:11" x14ac:dyDescent="0.25">
      <c r="A397" s="5" t="s">
        <v>530</v>
      </c>
      <c r="C397" s="184" t="s">
        <v>885</v>
      </c>
      <c r="E397" s="6" t="s">
        <v>248</v>
      </c>
      <c r="F397" s="2"/>
      <c r="G397" s="8">
        <v>457.66</v>
      </c>
      <c r="I397" s="3" t="s">
        <v>280</v>
      </c>
      <c r="K397" s="6" t="s">
        <v>316</v>
      </c>
    </row>
    <row r="398" spans="1:11" x14ac:dyDescent="0.25">
      <c r="A398" s="5" t="s">
        <v>534</v>
      </c>
      <c r="C398" s="184" t="s">
        <v>886</v>
      </c>
      <c r="E398" s="6" t="s">
        <v>251</v>
      </c>
      <c r="F398" s="2"/>
      <c r="G398" s="8">
        <v>417.45</v>
      </c>
      <c r="I398" s="3" t="s">
        <v>413</v>
      </c>
      <c r="K398" s="6" t="s">
        <v>308</v>
      </c>
    </row>
    <row r="399" spans="1:11" x14ac:dyDescent="0.25">
      <c r="A399" s="5" t="s">
        <v>532</v>
      </c>
      <c r="C399" s="184" t="s">
        <v>887</v>
      </c>
      <c r="E399" s="6" t="s">
        <v>17</v>
      </c>
      <c r="F399" s="2"/>
      <c r="G399" s="8">
        <v>1008.38</v>
      </c>
      <c r="I399" s="3" t="s">
        <v>268</v>
      </c>
      <c r="K399" s="6" t="s">
        <v>320</v>
      </c>
    </row>
    <row r="400" spans="1:11" x14ac:dyDescent="0.25">
      <c r="A400" s="5" t="s">
        <v>532</v>
      </c>
      <c r="C400" s="184" t="s">
        <v>888</v>
      </c>
      <c r="E400" s="6" t="s">
        <v>428</v>
      </c>
      <c r="F400" s="2"/>
      <c r="G400" s="8">
        <v>2043.83</v>
      </c>
      <c r="I400" s="3" t="s">
        <v>353</v>
      </c>
      <c r="K400" s="6" t="s">
        <v>514</v>
      </c>
    </row>
    <row r="401" spans="1:11" x14ac:dyDescent="0.25">
      <c r="A401" s="5" t="s">
        <v>532</v>
      </c>
      <c r="C401" s="184" t="s">
        <v>889</v>
      </c>
      <c r="E401" s="6" t="s">
        <v>428</v>
      </c>
      <c r="F401" s="2"/>
      <c r="G401" s="8">
        <v>1983.98</v>
      </c>
      <c r="I401" s="3" t="s">
        <v>353</v>
      </c>
      <c r="K401" s="6" t="s">
        <v>514</v>
      </c>
    </row>
    <row r="402" spans="1:11" x14ac:dyDescent="0.25">
      <c r="A402" s="5" t="s">
        <v>532</v>
      </c>
      <c r="C402" s="184" t="s">
        <v>890</v>
      </c>
      <c r="E402" s="6" t="s">
        <v>428</v>
      </c>
      <c r="F402" s="2"/>
      <c r="G402" s="8">
        <v>-300</v>
      </c>
      <c r="I402" s="3" t="s">
        <v>353</v>
      </c>
      <c r="K402" s="6" t="s">
        <v>514</v>
      </c>
    </row>
    <row r="403" spans="1:11" x14ac:dyDescent="0.25">
      <c r="A403" s="5" t="s">
        <v>532</v>
      </c>
      <c r="C403" s="184" t="s">
        <v>891</v>
      </c>
      <c r="E403" s="6" t="s">
        <v>17</v>
      </c>
      <c r="F403" s="2"/>
      <c r="G403" s="8">
        <v>39410.51</v>
      </c>
      <c r="I403" s="3" t="s">
        <v>415</v>
      </c>
      <c r="K403" s="6" t="s">
        <v>452</v>
      </c>
    </row>
    <row r="404" spans="1:11" x14ac:dyDescent="0.25">
      <c r="A404" s="5" t="s">
        <v>530</v>
      </c>
      <c r="C404" s="184" t="s">
        <v>892</v>
      </c>
      <c r="E404" s="6" t="s">
        <v>407</v>
      </c>
      <c r="F404" s="2"/>
      <c r="G404" s="8">
        <v>10000</v>
      </c>
      <c r="I404" s="3" t="s">
        <v>264</v>
      </c>
      <c r="K404" s="6" t="s">
        <v>416</v>
      </c>
    </row>
    <row r="405" spans="1:11" x14ac:dyDescent="0.25">
      <c r="A405" s="5" t="s">
        <v>534</v>
      </c>
      <c r="C405" s="184" t="s">
        <v>893</v>
      </c>
      <c r="E405" s="6" t="s">
        <v>463</v>
      </c>
      <c r="F405" s="2"/>
      <c r="G405" s="8">
        <v>1300.8699999999999</v>
      </c>
      <c r="I405" s="3" t="s">
        <v>269</v>
      </c>
      <c r="K405" s="6" t="s">
        <v>26</v>
      </c>
    </row>
    <row r="406" spans="1:11" x14ac:dyDescent="0.25">
      <c r="A406" s="5" t="s">
        <v>530</v>
      </c>
      <c r="C406" s="184" t="s">
        <v>894</v>
      </c>
      <c r="E406" s="6" t="s">
        <v>407</v>
      </c>
      <c r="F406" s="2"/>
      <c r="G406" s="8">
        <v>32752.25</v>
      </c>
      <c r="I406" s="3" t="s">
        <v>264</v>
      </c>
      <c r="K406" s="6" t="s">
        <v>416</v>
      </c>
    </row>
    <row r="407" spans="1:11" x14ac:dyDescent="0.25">
      <c r="A407" s="5" t="s">
        <v>534</v>
      </c>
      <c r="C407" s="184" t="s">
        <v>895</v>
      </c>
      <c r="E407" s="6" t="s">
        <v>340</v>
      </c>
      <c r="F407" s="2"/>
      <c r="G407" s="8">
        <v>3623.12</v>
      </c>
      <c r="I407" s="3" t="s">
        <v>270</v>
      </c>
      <c r="K407" s="6" t="s">
        <v>26</v>
      </c>
    </row>
    <row r="408" spans="1:11" x14ac:dyDescent="0.25">
      <c r="A408" s="5" t="s">
        <v>534</v>
      </c>
      <c r="C408" s="184" t="s">
        <v>895</v>
      </c>
      <c r="E408" s="6" t="s">
        <v>340</v>
      </c>
      <c r="F408" s="2"/>
      <c r="G408" s="8">
        <v>3623.12</v>
      </c>
      <c r="I408" s="3" t="s">
        <v>270</v>
      </c>
      <c r="K408" s="6" t="s">
        <v>26</v>
      </c>
    </row>
    <row r="409" spans="1:11" x14ac:dyDescent="0.25">
      <c r="A409" s="5" t="s">
        <v>534</v>
      </c>
      <c r="C409" s="184" t="s">
        <v>896</v>
      </c>
      <c r="E409" s="6" t="s">
        <v>463</v>
      </c>
      <c r="F409" s="2"/>
      <c r="G409" s="8">
        <v>1665</v>
      </c>
      <c r="I409" s="3" t="s">
        <v>279</v>
      </c>
      <c r="K409" s="6" t="s">
        <v>26</v>
      </c>
    </row>
    <row r="410" spans="1:11" x14ac:dyDescent="0.25">
      <c r="A410" s="5" t="s">
        <v>530</v>
      </c>
      <c r="C410" s="184" t="s">
        <v>897</v>
      </c>
      <c r="E410" s="6" t="s">
        <v>247</v>
      </c>
      <c r="F410" s="2"/>
      <c r="G410" s="8">
        <v>1569</v>
      </c>
      <c r="I410" s="3" t="s">
        <v>267</v>
      </c>
      <c r="K410" s="6" t="s">
        <v>27</v>
      </c>
    </row>
    <row r="411" spans="1:11" x14ac:dyDescent="0.25">
      <c r="A411" s="5" t="s">
        <v>534</v>
      </c>
      <c r="C411" s="184" t="s">
        <v>898</v>
      </c>
      <c r="E411" s="6" t="s">
        <v>247</v>
      </c>
      <c r="F411" s="2"/>
      <c r="G411" s="8">
        <v>1040</v>
      </c>
      <c r="I411" s="3" t="s">
        <v>350</v>
      </c>
      <c r="K411" s="6" t="s">
        <v>327</v>
      </c>
    </row>
    <row r="412" spans="1:11" x14ac:dyDescent="0.25">
      <c r="A412" s="5" t="s">
        <v>534</v>
      </c>
      <c r="C412" s="184" t="s">
        <v>898</v>
      </c>
      <c r="E412" s="6" t="s">
        <v>247</v>
      </c>
      <c r="F412" s="2"/>
      <c r="G412" s="8">
        <v>1040</v>
      </c>
      <c r="I412" s="3" t="s">
        <v>279</v>
      </c>
      <c r="K412" s="6" t="s">
        <v>327</v>
      </c>
    </row>
    <row r="413" spans="1:11" x14ac:dyDescent="0.25">
      <c r="A413" s="5" t="s">
        <v>534</v>
      </c>
      <c r="C413" s="184" t="s">
        <v>899</v>
      </c>
      <c r="E413" s="6" t="s">
        <v>247</v>
      </c>
      <c r="F413" s="2"/>
      <c r="G413" s="8">
        <v>1195</v>
      </c>
      <c r="I413" s="3" t="s">
        <v>1378</v>
      </c>
      <c r="K413" s="6" t="s">
        <v>27</v>
      </c>
    </row>
    <row r="414" spans="1:11" x14ac:dyDescent="0.25">
      <c r="A414" s="5" t="s">
        <v>534</v>
      </c>
      <c r="C414" s="184" t="s">
        <v>900</v>
      </c>
      <c r="E414" s="6" t="s">
        <v>247</v>
      </c>
      <c r="F414" s="2"/>
      <c r="G414" s="8">
        <v>613</v>
      </c>
      <c r="I414" s="3" t="s">
        <v>350</v>
      </c>
      <c r="K414" s="6" t="s">
        <v>327</v>
      </c>
    </row>
    <row r="415" spans="1:11" x14ac:dyDescent="0.25">
      <c r="A415" s="5" t="s">
        <v>534</v>
      </c>
      <c r="C415" s="184" t="s">
        <v>901</v>
      </c>
      <c r="E415" s="6" t="s">
        <v>247</v>
      </c>
      <c r="F415" s="2"/>
      <c r="G415" s="8">
        <v>1240</v>
      </c>
      <c r="I415" s="3" t="s">
        <v>360</v>
      </c>
      <c r="K415" s="6" t="s">
        <v>27</v>
      </c>
    </row>
    <row r="416" spans="1:11" x14ac:dyDescent="0.25">
      <c r="A416" s="5" t="s">
        <v>532</v>
      </c>
      <c r="C416" s="184" t="s">
        <v>902</v>
      </c>
      <c r="E416" s="6" t="s">
        <v>1298</v>
      </c>
      <c r="F416" s="2"/>
      <c r="G416" s="8">
        <v>593.95000000000005</v>
      </c>
      <c r="I416" s="3" t="s">
        <v>298</v>
      </c>
      <c r="K416" s="6" t="s">
        <v>311</v>
      </c>
    </row>
    <row r="417" spans="1:13" x14ac:dyDescent="0.25">
      <c r="A417" s="5" t="s">
        <v>534</v>
      </c>
      <c r="C417" s="184" t="s">
        <v>903</v>
      </c>
      <c r="E417" s="6" t="s">
        <v>371</v>
      </c>
      <c r="F417" s="2"/>
      <c r="G417" s="8">
        <v>296.45999999999998</v>
      </c>
      <c r="I417" s="3" t="s">
        <v>412</v>
      </c>
      <c r="K417" s="6" t="s">
        <v>421</v>
      </c>
    </row>
    <row r="418" spans="1:13" x14ac:dyDescent="0.25">
      <c r="A418" s="5" t="s">
        <v>531</v>
      </c>
      <c r="C418" s="184" t="s">
        <v>904</v>
      </c>
      <c r="E418" s="6" t="s">
        <v>246</v>
      </c>
      <c r="F418" s="2"/>
      <c r="G418" s="8">
        <v>485</v>
      </c>
      <c r="I418" s="3" t="s">
        <v>267</v>
      </c>
      <c r="K418" s="6" t="s">
        <v>27</v>
      </c>
    </row>
    <row r="419" spans="1:13" x14ac:dyDescent="0.25">
      <c r="A419" s="5" t="s">
        <v>531</v>
      </c>
      <c r="C419" s="184" t="s">
        <v>905</v>
      </c>
      <c r="E419" s="6" t="s">
        <v>246</v>
      </c>
      <c r="F419" s="2"/>
      <c r="G419" s="8">
        <v>1600</v>
      </c>
      <c r="I419" s="3" t="s">
        <v>281</v>
      </c>
      <c r="K419" s="6" t="s">
        <v>321</v>
      </c>
    </row>
    <row r="420" spans="1:13" x14ac:dyDescent="0.25">
      <c r="A420" s="5" t="s">
        <v>531</v>
      </c>
      <c r="C420" s="184" t="s">
        <v>906</v>
      </c>
      <c r="E420" s="6" t="s">
        <v>246</v>
      </c>
      <c r="F420" s="2"/>
      <c r="G420" s="8">
        <v>1850</v>
      </c>
      <c r="I420" s="3" t="s">
        <v>281</v>
      </c>
      <c r="K420" s="6" t="s">
        <v>321</v>
      </c>
    </row>
    <row r="421" spans="1:13" x14ac:dyDescent="0.25">
      <c r="A421" s="5" t="s">
        <v>531</v>
      </c>
      <c r="C421" s="184" t="s">
        <v>907</v>
      </c>
      <c r="E421" s="6" t="s">
        <v>246</v>
      </c>
      <c r="F421" s="2"/>
      <c r="G421" s="8">
        <v>2295</v>
      </c>
      <c r="I421" s="3" t="s">
        <v>281</v>
      </c>
      <c r="K421" s="6" t="s">
        <v>321</v>
      </c>
    </row>
    <row r="422" spans="1:13" x14ac:dyDescent="0.25">
      <c r="A422" s="5" t="s">
        <v>532</v>
      </c>
      <c r="C422" s="184" t="s">
        <v>908</v>
      </c>
      <c r="E422" s="6" t="s">
        <v>463</v>
      </c>
      <c r="F422" s="2"/>
      <c r="G422" s="8">
        <v>1462.5</v>
      </c>
      <c r="I422" s="3" t="s">
        <v>279</v>
      </c>
      <c r="K422" s="6" t="s">
        <v>26</v>
      </c>
    </row>
    <row r="423" spans="1:13" x14ac:dyDescent="0.25">
      <c r="A423" s="5" t="s">
        <v>534</v>
      </c>
      <c r="C423" s="184" t="s">
        <v>909</v>
      </c>
      <c r="E423" s="6" t="s">
        <v>1299</v>
      </c>
      <c r="F423" s="2"/>
      <c r="G423" s="8">
        <v>494.97</v>
      </c>
      <c r="I423" s="3" t="s">
        <v>447</v>
      </c>
      <c r="K423" s="6" t="s">
        <v>451</v>
      </c>
    </row>
    <row r="424" spans="1:13" x14ac:dyDescent="0.25">
      <c r="A424" s="5" t="s">
        <v>530</v>
      </c>
      <c r="C424" s="184" t="s">
        <v>910</v>
      </c>
      <c r="E424" s="6" t="s">
        <v>1300</v>
      </c>
      <c r="F424" s="2"/>
      <c r="G424" s="8">
        <v>261.72000000000003</v>
      </c>
      <c r="I424" s="3" t="s">
        <v>447</v>
      </c>
      <c r="K424" s="6" t="s">
        <v>451</v>
      </c>
    </row>
    <row r="425" spans="1:13" x14ac:dyDescent="0.25">
      <c r="A425" s="5" t="s">
        <v>531</v>
      </c>
      <c r="C425" s="184" t="s">
        <v>911</v>
      </c>
      <c r="E425" s="6" t="s">
        <v>461</v>
      </c>
      <c r="F425" s="2"/>
      <c r="G425" s="8">
        <v>6000</v>
      </c>
      <c r="I425" s="3" t="s">
        <v>278</v>
      </c>
      <c r="K425" s="6" t="s">
        <v>1372</v>
      </c>
    </row>
    <row r="426" spans="1:13" x14ac:dyDescent="0.25">
      <c r="A426" s="5" t="s">
        <v>531</v>
      </c>
      <c r="C426" s="184" t="s">
        <v>912</v>
      </c>
      <c r="E426" s="6" t="s">
        <v>389</v>
      </c>
      <c r="F426" s="2"/>
      <c r="G426" s="8">
        <v>4813</v>
      </c>
      <c r="I426" s="3" t="s">
        <v>299</v>
      </c>
      <c r="K426" s="6" t="s">
        <v>24</v>
      </c>
    </row>
    <row r="427" spans="1:13" x14ac:dyDescent="0.25">
      <c r="A427" s="5" t="s">
        <v>531</v>
      </c>
      <c r="C427" s="184" t="s">
        <v>913</v>
      </c>
      <c r="E427" s="6" t="s">
        <v>258</v>
      </c>
      <c r="F427" s="2"/>
      <c r="G427" s="8">
        <v>350</v>
      </c>
      <c r="I427" s="3" t="s">
        <v>448</v>
      </c>
      <c r="K427" s="6" t="s">
        <v>319</v>
      </c>
    </row>
    <row r="428" spans="1:13" x14ac:dyDescent="0.25">
      <c r="A428" s="5" t="s">
        <v>531</v>
      </c>
      <c r="C428" s="184" t="s">
        <v>913</v>
      </c>
      <c r="E428" s="6" t="s">
        <v>258</v>
      </c>
      <c r="F428" s="2"/>
      <c r="G428" s="8">
        <v>350</v>
      </c>
      <c r="I428" s="3" t="s">
        <v>448</v>
      </c>
      <c r="K428" s="6" t="s">
        <v>319</v>
      </c>
    </row>
    <row r="429" spans="1:13" x14ac:dyDescent="0.25">
      <c r="A429" s="5" t="s">
        <v>533</v>
      </c>
      <c r="C429" s="184" t="s">
        <v>914</v>
      </c>
      <c r="E429" s="6" t="s">
        <v>467</v>
      </c>
      <c r="F429" s="2"/>
      <c r="G429" s="8">
        <v>12505.66</v>
      </c>
      <c r="I429" s="3" t="s">
        <v>433</v>
      </c>
      <c r="K429" s="6" t="s">
        <v>507</v>
      </c>
    </row>
    <row r="430" spans="1:13" x14ac:dyDescent="0.25">
      <c r="A430" s="5" t="s">
        <v>531</v>
      </c>
      <c r="C430" s="184" t="s">
        <v>915</v>
      </c>
      <c r="E430" s="6" t="s">
        <v>423</v>
      </c>
      <c r="F430" s="2"/>
      <c r="G430" s="8">
        <v>626.52</v>
      </c>
      <c r="I430" s="3" t="s">
        <v>272</v>
      </c>
      <c r="K430" s="6" t="s">
        <v>424</v>
      </c>
    </row>
    <row r="431" spans="1:13" x14ac:dyDescent="0.25">
      <c r="A431" s="5" t="s">
        <v>531</v>
      </c>
      <c r="C431" s="184" t="s">
        <v>915</v>
      </c>
      <c r="E431" s="6" t="s">
        <v>423</v>
      </c>
      <c r="F431" s="2"/>
      <c r="G431" s="8">
        <v>626.52</v>
      </c>
      <c r="I431" s="3" t="s">
        <v>272</v>
      </c>
      <c r="K431" s="6" t="s">
        <v>424</v>
      </c>
      <c r="M431" s="182"/>
    </row>
    <row r="432" spans="1:13" x14ac:dyDescent="0.25">
      <c r="A432" s="5" t="s">
        <v>531</v>
      </c>
      <c r="C432" s="184" t="s">
        <v>916</v>
      </c>
      <c r="E432" s="6" t="s">
        <v>1289</v>
      </c>
      <c r="F432" s="2"/>
      <c r="G432" s="8">
        <v>768.98</v>
      </c>
      <c r="I432" s="3" t="s">
        <v>1339</v>
      </c>
      <c r="K432" s="6" t="s">
        <v>27</v>
      </c>
    </row>
    <row r="433" spans="1:13" x14ac:dyDescent="0.25">
      <c r="A433" s="5" t="s">
        <v>534</v>
      </c>
      <c r="C433" s="184" t="s">
        <v>917</v>
      </c>
      <c r="E433" s="6" t="s">
        <v>343</v>
      </c>
      <c r="F433" s="2"/>
      <c r="G433" s="8">
        <v>11864.5</v>
      </c>
      <c r="I433" s="3" t="s">
        <v>368</v>
      </c>
      <c r="K433" s="6" t="s">
        <v>313</v>
      </c>
      <c r="M433" s="182"/>
    </row>
    <row r="434" spans="1:13" x14ac:dyDescent="0.25">
      <c r="A434" s="5" t="s">
        <v>534</v>
      </c>
      <c r="C434" s="184" t="s">
        <v>918</v>
      </c>
      <c r="E434" s="6" t="s">
        <v>343</v>
      </c>
      <c r="F434" s="2"/>
      <c r="G434" s="8">
        <v>24478.5</v>
      </c>
      <c r="I434" s="3" t="s">
        <v>368</v>
      </c>
      <c r="K434" s="6" t="s">
        <v>313</v>
      </c>
      <c r="M434" s="182"/>
    </row>
    <row r="435" spans="1:13" x14ac:dyDescent="0.25">
      <c r="A435" s="5" t="s">
        <v>534</v>
      </c>
      <c r="C435" s="184" t="s">
        <v>919</v>
      </c>
      <c r="E435" s="6" t="s">
        <v>343</v>
      </c>
      <c r="F435" s="2"/>
      <c r="G435" s="8">
        <v>48760</v>
      </c>
      <c r="I435" s="3" t="s">
        <v>368</v>
      </c>
      <c r="K435" s="6" t="s">
        <v>313</v>
      </c>
      <c r="M435" s="182"/>
    </row>
    <row r="436" spans="1:13" x14ac:dyDescent="0.25">
      <c r="A436" s="5" t="s">
        <v>530</v>
      </c>
      <c r="C436" s="184" t="s">
        <v>920</v>
      </c>
      <c r="E436" s="6" t="s">
        <v>411</v>
      </c>
      <c r="F436" s="2"/>
      <c r="G436" s="8">
        <v>1430</v>
      </c>
      <c r="I436" s="3" t="s">
        <v>281</v>
      </c>
      <c r="K436" s="6" t="s">
        <v>312</v>
      </c>
    </row>
    <row r="437" spans="1:13" x14ac:dyDescent="0.25">
      <c r="A437" s="5" t="s">
        <v>530</v>
      </c>
      <c r="C437" s="184" t="s">
        <v>921</v>
      </c>
      <c r="E437" s="6" t="s">
        <v>456</v>
      </c>
      <c r="F437" s="2"/>
      <c r="G437" s="8">
        <v>2062.06</v>
      </c>
      <c r="I437" s="3" t="s">
        <v>267</v>
      </c>
      <c r="K437" s="6" t="s">
        <v>27</v>
      </c>
    </row>
    <row r="438" spans="1:13" x14ac:dyDescent="0.25">
      <c r="A438" s="5" t="s">
        <v>530</v>
      </c>
      <c r="C438" s="184" t="s">
        <v>922</v>
      </c>
      <c r="E438" s="6" t="s">
        <v>456</v>
      </c>
      <c r="F438" s="2"/>
      <c r="G438" s="8">
        <v>1522.92</v>
      </c>
      <c r="I438" s="3" t="s">
        <v>267</v>
      </c>
      <c r="K438" s="6" t="s">
        <v>27</v>
      </c>
    </row>
    <row r="439" spans="1:13" x14ac:dyDescent="0.25">
      <c r="A439" s="5" t="s">
        <v>531</v>
      </c>
      <c r="C439" s="184" t="s">
        <v>923</v>
      </c>
      <c r="E439" s="6" t="s">
        <v>479</v>
      </c>
      <c r="F439" s="2"/>
      <c r="G439" s="8">
        <v>425.24</v>
      </c>
      <c r="I439" s="3" t="s">
        <v>280</v>
      </c>
      <c r="K439" s="6" t="s">
        <v>300</v>
      </c>
    </row>
    <row r="440" spans="1:13" x14ac:dyDescent="0.25">
      <c r="A440" s="5" t="s">
        <v>531</v>
      </c>
      <c r="C440" s="184" t="s">
        <v>923</v>
      </c>
      <c r="E440" s="6" t="s">
        <v>479</v>
      </c>
      <c r="F440" s="2"/>
      <c r="G440" s="8">
        <v>425.24</v>
      </c>
      <c r="I440" s="3" t="s">
        <v>280</v>
      </c>
      <c r="K440" s="6" t="s">
        <v>300</v>
      </c>
    </row>
    <row r="441" spans="1:13" x14ac:dyDescent="0.25">
      <c r="A441" s="5" t="s">
        <v>530</v>
      </c>
      <c r="C441" s="184" t="s">
        <v>924</v>
      </c>
      <c r="E441" s="185" t="s">
        <v>1396</v>
      </c>
      <c r="F441" s="2"/>
      <c r="G441" s="8">
        <v>574.6</v>
      </c>
      <c r="I441" s="3" t="s">
        <v>1357</v>
      </c>
      <c r="K441" s="6" t="s">
        <v>330</v>
      </c>
      <c r="M441" s="187" t="s">
        <v>454</v>
      </c>
    </row>
    <row r="442" spans="1:13" x14ac:dyDescent="0.25">
      <c r="A442" s="5" t="s">
        <v>531</v>
      </c>
      <c r="C442" s="184" t="s">
        <v>925</v>
      </c>
      <c r="E442" s="6" t="s">
        <v>457</v>
      </c>
      <c r="F442" s="2"/>
      <c r="G442" s="8">
        <v>4286.34</v>
      </c>
      <c r="I442" s="3" t="s">
        <v>292</v>
      </c>
      <c r="K442" s="6" t="s">
        <v>304</v>
      </c>
    </row>
    <row r="443" spans="1:13" x14ac:dyDescent="0.25">
      <c r="A443" s="5" t="s">
        <v>531</v>
      </c>
      <c r="C443" s="184" t="s">
        <v>925</v>
      </c>
      <c r="E443" s="6" t="s">
        <v>457</v>
      </c>
      <c r="F443" s="2"/>
      <c r="G443" s="8">
        <v>4286.34</v>
      </c>
      <c r="I443" s="3" t="s">
        <v>279</v>
      </c>
      <c r="K443" s="6" t="s">
        <v>304</v>
      </c>
    </row>
    <row r="444" spans="1:13" x14ac:dyDescent="0.25">
      <c r="A444" s="5" t="s">
        <v>531</v>
      </c>
      <c r="C444" s="184" t="s">
        <v>926</v>
      </c>
      <c r="E444" s="6" t="s">
        <v>1258</v>
      </c>
      <c r="F444" s="2"/>
      <c r="G444" s="8">
        <v>3250</v>
      </c>
      <c r="I444" s="3" t="s">
        <v>275</v>
      </c>
      <c r="K444" s="6" t="s">
        <v>26</v>
      </c>
    </row>
    <row r="445" spans="1:13" x14ac:dyDescent="0.25">
      <c r="A445" s="5" t="s">
        <v>530</v>
      </c>
      <c r="C445" s="184" t="s">
        <v>927</v>
      </c>
      <c r="E445" s="6" t="s">
        <v>469</v>
      </c>
      <c r="F445" s="2"/>
      <c r="G445" s="8">
        <v>1176</v>
      </c>
      <c r="I445" s="3" t="s">
        <v>281</v>
      </c>
      <c r="K445" s="6" t="s">
        <v>312</v>
      </c>
    </row>
    <row r="446" spans="1:13" x14ac:dyDescent="0.25">
      <c r="A446" s="5" t="s">
        <v>531</v>
      </c>
      <c r="C446" s="184" t="s">
        <v>928</v>
      </c>
      <c r="E446" s="6" t="s">
        <v>456</v>
      </c>
      <c r="F446" s="2"/>
      <c r="G446" s="8">
        <v>1766.2</v>
      </c>
      <c r="I446" s="3" t="s">
        <v>267</v>
      </c>
      <c r="K446" s="6" t="s">
        <v>27</v>
      </c>
    </row>
    <row r="447" spans="1:13" x14ac:dyDescent="0.25">
      <c r="A447" s="5" t="s">
        <v>536</v>
      </c>
      <c r="C447" s="184" t="s">
        <v>929</v>
      </c>
      <c r="E447" s="6" t="s">
        <v>456</v>
      </c>
      <c r="F447" s="2"/>
      <c r="G447" s="8">
        <v>3752.09</v>
      </c>
      <c r="I447" s="3" t="s">
        <v>267</v>
      </c>
      <c r="K447" s="6" t="s">
        <v>27</v>
      </c>
    </row>
    <row r="448" spans="1:13" x14ac:dyDescent="0.25">
      <c r="A448" s="5" t="s">
        <v>536</v>
      </c>
      <c r="C448" s="184" t="s">
        <v>930</v>
      </c>
      <c r="E448" s="6" t="s">
        <v>456</v>
      </c>
      <c r="F448" s="2"/>
      <c r="G448" s="8">
        <v>1282.31</v>
      </c>
      <c r="I448" s="3" t="s">
        <v>267</v>
      </c>
      <c r="K448" s="6" t="s">
        <v>27</v>
      </c>
    </row>
    <row r="449" spans="1:13" x14ac:dyDescent="0.25">
      <c r="A449" s="5" t="s">
        <v>532</v>
      </c>
      <c r="C449" s="184" t="s">
        <v>931</v>
      </c>
      <c r="E449" s="6" t="s">
        <v>381</v>
      </c>
      <c r="F449" s="2"/>
      <c r="G449" s="8">
        <v>531.84</v>
      </c>
      <c r="I449" s="3" t="s">
        <v>285</v>
      </c>
      <c r="K449" s="6" t="s">
        <v>311</v>
      </c>
    </row>
    <row r="450" spans="1:13" x14ac:dyDescent="0.25">
      <c r="A450" s="5" t="s">
        <v>532</v>
      </c>
      <c r="C450" s="184" t="s">
        <v>932</v>
      </c>
      <c r="E450" s="6" t="s">
        <v>384</v>
      </c>
      <c r="F450" s="2"/>
      <c r="G450" s="8">
        <v>629</v>
      </c>
      <c r="I450" s="3" t="s">
        <v>500</v>
      </c>
      <c r="K450" s="6" t="s">
        <v>520</v>
      </c>
    </row>
    <row r="451" spans="1:13" x14ac:dyDescent="0.25">
      <c r="A451" s="5" t="s">
        <v>535</v>
      </c>
      <c r="C451" s="184" t="s">
        <v>933</v>
      </c>
      <c r="E451" s="6" t="s">
        <v>429</v>
      </c>
      <c r="F451" s="2"/>
      <c r="G451" s="8">
        <v>259.8</v>
      </c>
      <c r="I451" s="3" t="s">
        <v>399</v>
      </c>
      <c r="K451" s="6" t="s">
        <v>311</v>
      </c>
    </row>
    <row r="452" spans="1:13" x14ac:dyDescent="0.25">
      <c r="A452" s="5" t="s">
        <v>532</v>
      </c>
      <c r="C452" s="184" t="s">
        <v>934</v>
      </c>
      <c r="E452" s="6" t="s">
        <v>492</v>
      </c>
      <c r="F452" s="2"/>
      <c r="G452" s="8">
        <v>520</v>
      </c>
      <c r="I452" s="3" t="s">
        <v>523</v>
      </c>
      <c r="K452" s="6" t="s">
        <v>523</v>
      </c>
    </row>
    <row r="453" spans="1:13" x14ac:dyDescent="0.25">
      <c r="A453" s="5" t="s">
        <v>534</v>
      </c>
      <c r="C453" s="184" t="s">
        <v>935</v>
      </c>
      <c r="E453" s="6" t="s">
        <v>405</v>
      </c>
      <c r="F453" s="2"/>
      <c r="G453" s="8">
        <v>2019.58</v>
      </c>
      <c r="I453" s="3" t="s">
        <v>289</v>
      </c>
      <c r="K453" s="6" t="s">
        <v>322</v>
      </c>
    </row>
    <row r="454" spans="1:13" x14ac:dyDescent="0.25">
      <c r="A454" s="5" t="s">
        <v>531</v>
      </c>
      <c r="C454" s="184" t="s">
        <v>936</v>
      </c>
      <c r="E454" s="185" t="s">
        <v>1396</v>
      </c>
      <c r="F454" s="2"/>
      <c r="G454" s="8">
        <v>425.2</v>
      </c>
      <c r="I454" s="3" t="s">
        <v>276</v>
      </c>
      <c r="K454" s="6" t="s">
        <v>21</v>
      </c>
      <c r="M454" s="187" t="s">
        <v>454</v>
      </c>
    </row>
    <row r="455" spans="1:13" x14ac:dyDescent="0.25">
      <c r="A455" s="5" t="s">
        <v>531</v>
      </c>
      <c r="C455" s="184" t="s">
        <v>937</v>
      </c>
      <c r="E455" s="6" t="s">
        <v>1280</v>
      </c>
      <c r="F455" s="2"/>
      <c r="G455" s="8">
        <v>288.87</v>
      </c>
      <c r="I455" s="3" t="s">
        <v>288</v>
      </c>
      <c r="K455" s="6" t="s">
        <v>498</v>
      </c>
    </row>
    <row r="456" spans="1:13" x14ac:dyDescent="0.25">
      <c r="A456" s="5" t="s">
        <v>533</v>
      </c>
      <c r="C456" s="184" t="s">
        <v>938</v>
      </c>
      <c r="E456" s="6" t="s">
        <v>455</v>
      </c>
      <c r="F456" s="2"/>
      <c r="G456" s="8">
        <v>3000</v>
      </c>
      <c r="I456" s="3" t="s">
        <v>449</v>
      </c>
      <c r="K456" s="6" t="s">
        <v>1</v>
      </c>
    </row>
    <row r="457" spans="1:13" x14ac:dyDescent="0.25">
      <c r="A457" s="5" t="s">
        <v>533</v>
      </c>
      <c r="C457" s="184" t="s">
        <v>938</v>
      </c>
      <c r="E457" s="6" t="s">
        <v>455</v>
      </c>
      <c r="F457" s="2"/>
      <c r="G457" s="8">
        <v>3000</v>
      </c>
      <c r="I457" s="3" t="s">
        <v>449</v>
      </c>
      <c r="K457" s="6" t="s">
        <v>1</v>
      </c>
    </row>
    <row r="458" spans="1:13" x14ac:dyDescent="0.25">
      <c r="A458" s="5" t="s">
        <v>531</v>
      </c>
      <c r="C458" s="184" t="s">
        <v>939</v>
      </c>
      <c r="E458" s="6" t="s">
        <v>259</v>
      </c>
      <c r="F458" s="2"/>
      <c r="G458" s="8">
        <v>800.79</v>
      </c>
      <c r="I458" s="3" t="s">
        <v>1379</v>
      </c>
      <c r="K458" s="6" t="s">
        <v>311</v>
      </c>
    </row>
    <row r="459" spans="1:13" x14ac:dyDescent="0.25">
      <c r="A459" s="5" t="s">
        <v>531</v>
      </c>
      <c r="C459" s="184" t="s">
        <v>939</v>
      </c>
      <c r="E459" s="6" t="s">
        <v>259</v>
      </c>
      <c r="F459" s="2"/>
      <c r="G459" s="8">
        <v>800.79</v>
      </c>
      <c r="I459" s="3" t="s">
        <v>1379</v>
      </c>
      <c r="K459" s="6" t="s">
        <v>311</v>
      </c>
    </row>
    <row r="460" spans="1:13" x14ac:dyDescent="0.25">
      <c r="A460" s="5" t="s">
        <v>531</v>
      </c>
      <c r="C460" s="184" t="s">
        <v>940</v>
      </c>
      <c r="E460" s="6" t="s">
        <v>356</v>
      </c>
      <c r="F460" s="2"/>
      <c r="G460" s="8">
        <v>342.07</v>
      </c>
      <c r="I460" s="3" t="s">
        <v>263</v>
      </c>
      <c r="K460" s="6" t="s">
        <v>306</v>
      </c>
    </row>
    <row r="461" spans="1:13" x14ac:dyDescent="0.25">
      <c r="A461" s="5" t="s">
        <v>531</v>
      </c>
      <c r="C461" s="184" t="s">
        <v>941</v>
      </c>
      <c r="E461" s="6" t="s">
        <v>461</v>
      </c>
      <c r="F461" s="2"/>
      <c r="G461" s="8">
        <v>13527.48</v>
      </c>
      <c r="I461" s="3" t="s">
        <v>345</v>
      </c>
      <c r="K461" s="6" t="s">
        <v>309</v>
      </c>
    </row>
    <row r="462" spans="1:13" x14ac:dyDescent="0.25">
      <c r="A462" s="5" t="s">
        <v>531</v>
      </c>
      <c r="C462" s="184" t="s">
        <v>941</v>
      </c>
      <c r="E462" s="6" t="s">
        <v>461</v>
      </c>
      <c r="F462" s="2"/>
      <c r="G462" s="8">
        <v>13527.48</v>
      </c>
      <c r="I462" s="3" t="s">
        <v>345</v>
      </c>
      <c r="K462" s="6" t="s">
        <v>309</v>
      </c>
    </row>
    <row r="463" spans="1:13" x14ac:dyDescent="0.25">
      <c r="A463" s="5" t="s">
        <v>531</v>
      </c>
      <c r="C463" s="184" t="s">
        <v>942</v>
      </c>
      <c r="E463" s="6" t="s">
        <v>1282</v>
      </c>
      <c r="F463" s="2"/>
      <c r="G463" s="8">
        <v>264</v>
      </c>
      <c r="I463" s="3" t="s">
        <v>1359</v>
      </c>
      <c r="K463" s="6" t="s">
        <v>1360</v>
      </c>
    </row>
    <row r="464" spans="1:13" x14ac:dyDescent="0.25">
      <c r="A464" s="5" t="s">
        <v>531</v>
      </c>
      <c r="C464" s="184" t="s">
        <v>942</v>
      </c>
      <c r="E464" s="6" t="s">
        <v>1282</v>
      </c>
      <c r="F464" s="2"/>
      <c r="G464" s="8">
        <v>264</v>
      </c>
      <c r="I464" s="3" t="s">
        <v>1359</v>
      </c>
      <c r="K464" s="6" t="s">
        <v>1360</v>
      </c>
    </row>
    <row r="465" spans="1:13" x14ac:dyDescent="0.25">
      <c r="A465" s="5" t="s">
        <v>532</v>
      </c>
      <c r="C465" s="184" t="s">
        <v>943</v>
      </c>
      <c r="E465" s="6" t="s">
        <v>17</v>
      </c>
      <c r="F465" s="2"/>
      <c r="G465" s="8">
        <v>2500</v>
      </c>
      <c r="I465" s="3" t="s">
        <v>268</v>
      </c>
      <c r="K465" s="6" t="s">
        <v>320</v>
      </c>
    </row>
    <row r="466" spans="1:13" x14ac:dyDescent="0.25">
      <c r="A466" s="5" t="s">
        <v>532</v>
      </c>
      <c r="C466" s="184" t="s">
        <v>944</v>
      </c>
      <c r="E466" s="6" t="s">
        <v>382</v>
      </c>
      <c r="F466" s="2"/>
      <c r="G466" s="8">
        <v>1475</v>
      </c>
      <c r="I466" s="3" t="s">
        <v>281</v>
      </c>
      <c r="K466" s="6" t="s">
        <v>312</v>
      </c>
    </row>
    <row r="467" spans="1:13" x14ac:dyDescent="0.25">
      <c r="A467" s="5" t="s">
        <v>534</v>
      </c>
      <c r="C467" s="184" t="s">
        <v>945</v>
      </c>
      <c r="E467" s="6" t="s">
        <v>382</v>
      </c>
      <c r="F467" s="2"/>
      <c r="G467" s="8">
        <v>1180</v>
      </c>
      <c r="I467" s="3" t="s">
        <v>281</v>
      </c>
      <c r="K467" s="6" t="s">
        <v>312</v>
      </c>
    </row>
    <row r="468" spans="1:13" x14ac:dyDescent="0.25">
      <c r="A468" s="5" t="s">
        <v>534</v>
      </c>
      <c r="C468" s="184" t="s">
        <v>946</v>
      </c>
      <c r="E468" s="6" t="s">
        <v>426</v>
      </c>
      <c r="F468" s="2"/>
      <c r="G468" s="8">
        <v>1107.1199999999999</v>
      </c>
      <c r="I468" s="3" t="s">
        <v>1379</v>
      </c>
      <c r="K468" s="6" t="s">
        <v>23</v>
      </c>
    </row>
    <row r="469" spans="1:13" x14ac:dyDescent="0.25">
      <c r="A469" s="5" t="s">
        <v>531</v>
      </c>
      <c r="C469" s="184" t="s">
        <v>947</v>
      </c>
      <c r="E469" s="6" t="s">
        <v>340</v>
      </c>
      <c r="F469" s="2"/>
      <c r="G469" s="8">
        <v>3395.2</v>
      </c>
      <c r="I469" s="3" t="s">
        <v>270</v>
      </c>
      <c r="K469" s="6" t="s">
        <v>26</v>
      </c>
    </row>
    <row r="470" spans="1:13" x14ac:dyDescent="0.25">
      <c r="A470" s="5" t="s">
        <v>531</v>
      </c>
      <c r="C470" s="184" t="s">
        <v>947</v>
      </c>
      <c r="E470" s="6" t="s">
        <v>340</v>
      </c>
      <c r="F470" s="2"/>
      <c r="G470" s="8">
        <v>3395.2</v>
      </c>
      <c r="I470" s="3" t="s">
        <v>363</v>
      </c>
      <c r="K470" s="6" t="s">
        <v>26</v>
      </c>
    </row>
    <row r="471" spans="1:13" x14ac:dyDescent="0.25">
      <c r="A471" s="5" t="s">
        <v>531</v>
      </c>
      <c r="C471" s="184" t="s">
        <v>948</v>
      </c>
      <c r="E471" s="6" t="s">
        <v>1301</v>
      </c>
      <c r="F471" s="2"/>
      <c r="G471" s="8">
        <v>1394.65</v>
      </c>
      <c r="I471" s="3" t="s">
        <v>1370</v>
      </c>
      <c r="K471" s="6" t="s">
        <v>305</v>
      </c>
    </row>
    <row r="472" spans="1:13" x14ac:dyDescent="0.25">
      <c r="A472" s="5" t="s">
        <v>534</v>
      </c>
      <c r="C472" s="184" t="s">
        <v>949</v>
      </c>
      <c r="E472" s="6" t="s">
        <v>436</v>
      </c>
      <c r="F472" s="2"/>
      <c r="G472" s="8">
        <v>2507.44</v>
      </c>
      <c r="I472" s="3" t="s">
        <v>280</v>
      </c>
      <c r="K472" s="6" t="s">
        <v>300</v>
      </c>
    </row>
    <row r="473" spans="1:13" x14ac:dyDescent="0.25">
      <c r="A473" s="5" t="s">
        <v>532</v>
      </c>
      <c r="C473" s="184" t="s">
        <v>950</v>
      </c>
      <c r="E473" s="185" t="s">
        <v>1396</v>
      </c>
      <c r="F473" s="2"/>
      <c r="G473" s="8">
        <v>2000</v>
      </c>
      <c r="I473" s="3" t="s">
        <v>280</v>
      </c>
      <c r="K473" s="6" t="s">
        <v>21</v>
      </c>
      <c r="M473" s="187" t="s">
        <v>454</v>
      </c>
    </row>
    <row r="474" spans="1:13" x14ac:dyDescent="0.25">
      <c r="A474" s="5" t="s">
        <v>532</v>
      </c>
      <c r="C474" s="184" t="s">
        <v>951</v>
      </c>
      <c r="E474" s="6" t="s">
        <v>1302</v>
      </c>
      <c r="F474" s="2"/>
      <c r="G474" s="8">
        <v>264.12</v>
      </c>
      <c r="I474" s="3" t="s">
        <v>1341</v>
      </c>
      <c r="K474" s="6" t="s">
        <v>374</v>
      </c>
    </row>
    <row r="475" spans="1:13" x14ac:dyDescent="0.25">
      <c r="A475" s="5" t="s">
        <v>531</v>
      </c>
      <c r="C475" s="184" t="s">
        <v>952</v>
      </c>
      <c r="E475" s="6" t="s">
        <v>371</v>
      </c>
      <c r="F475" s="2"/>
      <c r="G475" s="8">
        <v>366.12</v>
      </c>
      <c r="I475" s="3" t="s">
        <v>292</v>
      </c>
      <c r="K475" s="6" t="s">
        <v>310</v>
      </c>
    </row>
    <row r="476" spans="1:13" x14ac:dyDescent="0.25">
      <c r="A476" s="5" t="s">
        <v>531</v>
      </c>
      <c r="C476" s="184" t="s">
        <v>953</v>
      </c>
      <c r="E476" s="185" t="s">
        <v>1396</v>
      </c>
      <c r="F476" s="2"/>
      <c r="G476" s="8">
        <v>284</v>
      </c>
      <c r="I476" s="3" t="s">
        <v>287</v>
      </c>
      <c r="K476" s="6" t="s">
        <v>260</v>
      </c>
      <c r="M476" s="187" t="s">
        <v>454</v>
      </c>
    </row>
    <row r="477" spans="1:13" x14ac:dyDescent="0.25">
      <c r="A477" s="5" t="s">
        <v>532</v>
      </c>
      <c r="C477" s="184" t="s">
        <v>954</v>
      </c>
      <c r="E477" s="185" t="s">
        <v>1396</v>
      </c>
      <c r="F477" s="2"/>
      <c r="G477" s="8">
        <v>590</v>
      </c>
      <c r="I477" s="3" t="s">
        <v>286</v>
      </c>
      <c r="K477" s="6" t="s">
        <v>318</v>
      </c>
      <c r="M477" s="187" t="s">
        <v>454</v>
      </c>
    </row>
    <row r="478" spans="1:13" x14ac:dyDescent="0.25">
      <c r="A478" s="5" t="s">
        <v>537</v>
      </c>
      <c r="C478" s="184" t="s">
        <v>955</v>
      </c>
      <c r="E478" s="6" t="s">
        <v>385</v>
      </c>
      <c r="F478" s="2"/>
      <c r="G478" s="8">
        <v>362.19</v>
      </c>
      <c r="I478" s="3" t="s">
        <v>272</v>
      </c>
      <c r="K478" s="6" t="s">
        <v>322</v>
      </c>
    </row>
    <row r="479" spans="1:13" x14ac:dyDescent="0.25">
      <c r="A479" s="5" t="s">
        <v>537</v>
      </c>
      <c r="C479" s="184" t="s">
        <v>956</v>
      </c>
      <c r="E479" s="6" t="s">
        <v>385</v>
      </c>
      <c r="F479" s="2"/>
      <c r="G479" s="8">
        <v>362.19</v>
      </c>
      <c r="I479" s="3" t="s">
        <v>272</v>
      </c>
      <c r="K479" s="6" t="s">
        <v>322</v>
      </c>
    </row>
    <row r="480" spans="1:13" x14ac:dyDescent="0.25">
      <c r="A480" s="5" t="s">
        <v>537</v>
      </c>
      <c r="C480" s="184" t="s">
        <v>957</v>
      </c>
      <c r="E480" s="6" t="s">
        <v>385</v>
      </c>
      <c r="F480" s="2"/>
      <c r="G480" s="8">
        <v>362.99</v>
      </c>
      <c r="I480" s="3" t="s">
        <v>346</v>
      </c>
      <c r="K480" s="6" t="s">
        <v>322</v>
      </c>
    </row>
    <row r="481" spans="1:11" x14ac:dyDescent="0.25">
      <c r="A481" s="5" t="s">
        <v>537</v>
      </c>
      <c r="C481" s="184" t="s">
        <v>958</v>
      </c>
      <c r="E481" s="6" t="s">
        <v>385</v>
      </c>
      <c r="F481" s="2"/>
      <c r="G481" s="8">
        <v>362.19</v>
      </c>
      <c r="I481" s="3" t="s">
        <v>272</v>
      </c>
      <c r="K481" s="6" t="s">
        <v>322</v>
      </c>
    </row>
    <row r="482" spans="1:11" x14ac:dyDescent="0.25">
      <c r="A482" s="5" t="s">
        <v>537</v>
      </c>
      <c r="C482" s="184" t="s">
        <v>959</v>
      </c>
      <c r="E482" s="6" t="s">
        <v>262</v>
      </c>
      <c r="F482" s="2"/>
      <c r="G482" s="8">
        <v>1947.35</v>
      </c>
      <c r="I482" s="3" t="s">
        <v>504</v>
      </c>
      <c r="K482" s="6" t="s">
        <v>324</v>
      </c>
    </row>
    <row r="483" spans="1:11" x14ac:dyDescent="0.25">
      <c r="A483" s="5" t="s">
        <v>537</v>
      </c>
      <c r="C483" s="184" t="s">
        <v>960</v>
      </c>
      <c r="E483" s="6" t="s">
        <v>246</v>
      </c>
      <c r="F483" s="2"/>
      <c r="G483" s="8">
        <v>785</v>
      </c>
      <c r="I483" s="3" t="s">
        <v>292</v>
      </c>
      <c r="K483" s="6" t="s">
        <v>310</v>
      </c>
    </row>
    <row r="484" spans="1:11" x14ac:dyDescent="0.25">
      <c r="A484" s="5" t="s">
        <v>537</v>
      </c>
      <c r="C484" s="184" t="s">
        <v>961</v>
      </c>
      <c r="E484" s="6" t="s">
        <v>246</v>
      </c>
      <c r="F484" s="2"/>
      <c r="G484" s="8">
        <v>380</v>
      </c>
      <c r="I484" s="3" t="s">
        <v>282</v>
      </c>
      <c r="K484" s="6" t="s">
        <v>315</v>
      </c>
    </row>
    <row r="485" spans="1:11" x14ac:dyDescent="0.25">
      <c r="A485" s="5" t="s">
        <v>537</v>
      </c>
      <c r="C485" s="184" t="s">
        <v>962</v>
      </c>
      <c r="E485" s="6" t="s">
        <v>246</v>
      </c>
      <c r="F485" s="2"/>
      <c r="G485" s="8">
        <v>476.89</v>
      </c>
      <c r="I485" s="3" t="s">
        <v>282</v>
      </c>
      <c r="K485" s="6" t="s">
        <v>315</v>
      </c>
    </row>
    <row r="486" spans="1:11" x14ac:dyDescent="0.25">
      <c r="A486" s="5" t="s">
        <v>537</v>
      </c>
      <c r="C486" s="184" t="s">
        <v>963</v>
      </c>
      <c r="E486" s="6" t="s">
        <v>246</v>
      </c>
      <c r="F486" s="2"/>
      <c r="G486" s="8">
        <v>305</v>
      </c>
      <c r="I486" s="3" t="s">
        <v>282</v>
      </c>
      <c r="K486" s="6" t="s">
        <v>315</v>
      </c>
    </row>
    <row r="487" spans="1:11" x14ac:dyDescent="0.25">
      <c r="A487" s="5" t="s">
        <v>531</v>
      </c>
      <c r="C487" s="184" t="s">
        <v>964</v>
      </c>
      <c r="E487" s="6" t="s">
        <v>481</v>
      </c>
      <c r="F487" s="2"/>
      <c r="G487" s="8">
        <v>1219.3900000000001</v>
      </c>
      <c r="I487" s="3" t="s">
        <v>276</v>
      </c>
      <c r="K487" s="6" t="s">
        <v>308</v>
      </c>
    </row>
    <row r="488" spans="1:11" x14ac:dyDescent="0.25">
      <c r="A488" s="5" t="s">
        <v>531</v>
      </c>
      <c r="C488" s="184" t="s">
        <v>965</v>
      </c>
      <c r="E488" s="6" t="s">
        <v>383</v>
      </c>
      <c r="F488" s="2"/>
      <c r="G488" s="8">
        <v>1795.5</v>
      </c>
      <c r="I488" s="3" t="s">
        <v>363</v>
      </c>
      <c r="K488" s="6" t="s">
        <v>311</v>
      </c>
    </row>
    <row r="489" spans="1:11" x14ac:dyDescent="0.25">
      <c r="A489" s="5" t="s">
        <v>534</v>
      </c>
      <c r="C489" s="184" t="s">
        <v>966</v>
      </c>
      <c r="E489" s="6" t="s">
        <v>247</v>
      </c>
      <c r="F489" s="2"/>
      <c r="G489" s="8">
        <v>615</v>
      </c>
      <c r="I489" s="3" t="s">
        <v>376</v>
      </c>
      <c r="K489" s="6" t="s">
        <v>327</v>
      </c>
    </row>
    <row r="490" spans="1:11" x14ac:dyDescent="0.25">
      <c r="A490" s="5" t="s">
        <v>534</v>
      </c>
      <c r="C490" s="184" t="s">
        <v>967</v>
      </c>
      <c r="E490" s="6" t="s">
        <v>247</v>
      </c>
      <c r="F490" s="2"/>
      <c r="G490" s="8">
        <v>1990</v>
      </c>
      <c r="I490" s="3" t="s">
        <v>267</v>
      </c>
      <c r="K490" s="6" t="s">
        <v>27</v>
      </c>
    </row>
    <row r="491" spans="1:11" x14ac:dyDescent="0.25">
      <c r="A491" s="5" t="s">
        <v>534</v>
      </c>
      <c r="C491" s="184" t="s">
        <v>968</v>
      </c>
      <c r="E491" s="6" t="s">
        <v>247</v>
      </c>
      <c r="F491" s="2"/>
      <c r="G491" s="8">
        <v>1367</v>
      </c>
      <c r="I491" s="3" t="s">
        <v>393</v>
      </c>
      <c r="K491" s="6" t="s">
        <v>327</v>
      </c>
    </row>
    <row r="492" spans="1:11" x14ac:dyDescent="0.25">
      <c r="A492" s="5" t="s">
        <v>534</v>
      </c>
      <c r="C492" s="184" t="s">
        <v>968</v>
      </c>
      <c r="E492" s="6" t="s">
        <v>247</v>
      </c>
      <c r="F492" s="2"/>
      <c r="G492" s="8">
        <v>1367</v>
      </c>
      <c r="I492" s="3" t="s">
        <v>362</v>
      </c>
      <c r="K492" s="6" t="s">
        <v>327</v>
      </c>
    </row>
    <row r="493" spans="1:11" x14ac:dyDescent="0.25">
      <c r="A493" s="5" t="s">
        <v>537</v>
      </c>
      <c r="C493" s="184" t="s">
        <v>969</v>
      </c>
      <c r="E493" s="6" t="s">
        <v>392</v>
      </c>
      <c r="F493" s="2"/>
      <c r="G493" s="8">
        <v>277.64999999999998</v>
      </c>
      <c r="I493" s="3" t="s">
        <v>280</v>
      </c>
      <c r="K493" s="6" t="s">
        <v>300</v>
      </c>
    </row>
    <row r="494" spans="1:11" x14ac:dyDescent="0.25">
      <c r="A494" s="5" t="s">
        <v>534</v>
      </c>
      <c r="C494" s="184" t="s">
        <v>970</v>
      </c>
      <c r="E494" s="6" t="s">
        <v>428</v>
      </c>
      <c r="F494" s="2"/>
      <c r="G494" s="8">
        <v>262.54000000000002</v>
      </c>
      <c r="I494" s="3" t="s">
        <v>1354</v>
      </c>
      <c r="K494" s="6" t="s">
        <v>323</v>
      </c>
    </row>
    <row r="495" spans="1:11" x14ac:dyDescent="0.25">
      <c r="A495" s="5" t="s">
        <v>531</v>
      </c>
      <c r="C495" s="184" t="s">
        <v>971</v>
      </c>
      <c r="E495" s="6" t="s">
        <v>1303</v>
      </c>
      <c r="F495" s="2"/>
      <c r="G495" s="8">
        <v>253</v>
      </c>
      <c r="I495" s="3" t="s">
        <v>280</v>
      </c>
      <c r="K495" s="6" t="s">
        <v>316</v>
      </c>
    </row>
    <row r="496" spans="1:11" x14ac:dyDescent="0.25">
      <c r="A496" s="5" t="s">
        <v>537</v>
      </c>
      <c r="C496" s="184" t="s">
        <v>972</v>
      </c>
      <c r="E496" s="6" t="s">
        <v>261</v>
      </c>
      <c r="F496" s="2"/>
      <c r="G496" s="8">
        <v>859.7</v>
      </c>
      <c r="I496" s="3" t="s">
        <v>265</v>
      </c>
      <c r="K496" s="6" t="s">
        <v>515</v>
      </c>
    </row>
    <row r="497" spans="1:11" x14ac:dyDescent="0.25">
      <c r="A497" s="5" t="s">
        <v>531</v>
      </c>
      <c r="C497" s="184" t="s">
        <v>973</v>
      </c>
      <c r="E497" s="6" t="s">
        <v>478</v>
      </c>
      <c r="F497" s="2"/>
      <c r="G497" s="8">
        <v>389.8</v>
      </c>
      <c r="I497" s="3" t="s">
        <v>446</v>
      </c>
      <c r="K497" s="6" t="s">
        <v>517</v>
      </c>
    </row>
    <row r="498" spans="1:11" x14ac:dyDescent="0.25">
      <c r="A498" s="5" t="s">
        <v>531</v>
      </c>
      <c r="C498" s="184" t="s">
        <v>973</v>
      </c>
      <c r="E498" s="6" t="s">
        <v>478</v>
      </c>
      <c r="F498" s="2"/>
      <c r="G498" s="8">
        <v>389.8</v>
      </c>
      <c r="I498" s="3" t="s">
        <v>446</v>
      </c>
      <c r="K498" s="6" t="s">
        <v>517</v>
      </c>
    </row>
    <row r="499" spans="1:11" x14ac:dyDescent="0.25">
      <c r="A499" s="5" t="s">
        <v>531</v>
      </c>
      <c r="C499" s="184" t="s">
        <v>974</v>
      </c>
      <c r="E499" s="6" t="s">
        <v>463</v>
      </c>
      <c r="F499" s="2"/>
      <c r="G499" s="8">
        <v>1665</v>
      </c>
      <c r="I499" s="3" t="s">
        <v>279</v>
      </c>
      <c r="K499" s="6" t="s">
        <v>26</v>
      </c>
    </row>
    <row r="500" spans="1:11" x14ac:dyDescent="0.25">
      <c r="A500" s="5" t="s">
        <v>537</v>
      </c>
      <c r="C500" s="184" t="s">
        <v>975</v>
      </c>
      <c r="E500" s="6" t="s">
        <v>1304</v>
      </c>
      <c r="F500" s="2"/>
      <c r="G500" s="8">
        <v>11500</v>
      </c>
      <c r="I500" s="3" t="s">
        <v>264</v>
      </c>
      <c r="K500" s="6" t="s">
        <v>313</v>
      </c>
    </row>
    <row r="501" spans="1:11" x14ac:dyDescent="0.25">
      <c r="A501" s="5" t="s">
        <v>537</v>
      </c>
      <c r="C501" s="184" t="s">
        <v>976</v>
      </c>
      <c r="E501" s="6" t="s">
        <v>470</v>
      </c>
      <c r="F501" s="2"/>
      <c r="G501" s="8">
        <v>840</v>
      </c>
      <c r="I501" s="3" t="s">
        <v>500</v>
      </c>
      <c r="K501" s="6" t="s">
        <v>1343</v>
      </c>
    </row>
    <row r="502" spans="1:11" x14ac:dyDescent="0.25">
      <c r="A502" s="5" t="s">
        <v>531</v>
      </c>
      <c r="C502" s="184" t="s">
        <v>977</v>
      </c>
      <c r="E502" s="6" t="s">
        <v>1291</v>
      </c>
      <c r="F502" s="2"/>
      <c r="G502" s="8">
        <v>4500</v>
      </c>
      <c r="I502" s="3" t="s">
        <v>1368</v>
      </c>
      <c r="K502" s="6" t="s">
        <v>497</v>
      </c>
    </row>
    <row r="503" spans="1:11" x14ac:dyDescent="0.25">
      <c r="A503" s="5" t="s">
        <v>534</v>
      </c>
      <c r="C503" s="184" t="s">
        <v>978</v>
      </c>
      <c r="E503" s="6" t="s">
        <v>406</v>
      </c>
      <c r="F503" s="2"/>
      <c r="G503" s="8">
        <v>527.49</v>
      </c>
      <c r="I503" s="3" t="s">
        <v>413</v>
      </c>
      <c r="K503" s="6" t="s">
        <v>307</v>
      </c>
    </row>
    <row r="504" spans="1:11" x14ac:dyDescent="0.25">
      <c r="A504" s="5" t="s">
        <v>534</v>
      </c>
      <c r="C504" s="184" t="s">
        <v>979</v>
      </c>
      <c r="E504" s="6" t="s">
        <v>436</v>
      </c>
      <c r="F504" s="2"/>
      <c r="G504" s="8">
        <v>3282.36</v>
      </c>
      <c r="I504" s="3" t="s">
        <v>296</v>
      </c>
      <c r="K504" s="6" t="s">
        <v>325</v>
      </c>
    </row>
    <row r="505" spans="1:11" x14ac:dyDescent="0.25">
      <c r="A505" s="5" t="s">
        <v>534</v>
      </c>
      <c r="C505" s="184" t="s">
        <v>980</v>
      </c>
      <c r="E505" s="6" t="s">
        <v>411</v>
      </c>
      <c r="F505" s="2"/>
      <c r="G505" s="8">
        <v>700</v>
      </c>
      <c r="I505" s="3" t="s">
        <v>281</v>
      </c>
      <c r="K505" s="6" t="s">
        <v>312</v>
      </c>
    </row>
    <row r="506" spans="1:11" x14ac:dyDescent="0.25">
      <c r="A506" s="5" t="s">
        <v>531</v>
      </c>
      <c r="C506" s="184" t="s">
        <v>981</v>
      </c>
      <c r="E506" s="6" t="s">
        <v>398</v>
      </c>
      <c r="F506" s="2"/>
      <c r="G506" s="8">
        <v>605.87</v>
      </c>
      <c r="I506" s="3" t="s">
        <v>505</v>
      </c>
      <c r="K506" s="6" t="s">
        <v>323</v>
      </c>
    </row>
    <row r="507" spans="1:11" x14ac:dyDescent="0.25">
      <c r="A507" s="5" t="s">
        <v>531</v>
      </c>
      <c r="C507" s="184" t="s">
        <v>982</v>
      </c>
      <c r="E507" s="6" t="s">
        <v>426</v>
      </c>
      <c r="F507" s="2"/>
      <c r="G507" s="8">
        <v>1061.3399999999999</v>
      </c>
      <c r="I507" s="3" t="s">
        <v>1379</v>
      </c>
      <c r="K507" s="6" t="s">
        <v>23</v>
      </c>
    </row>
    <row r="508" spans="1:11" x14ac:dyDescent="0.25">
      <c r="A508" s="5" t="s">
        <v>531</v>
      </c>
      <c r="C508" s="184" t="s">
        <v>983</v>
      </c>
      <c r="E508" s="6" t="s">
        <v>398</v>
      </c>
      <c r="F508" s="2"/>
      <c r="G508" s="8">
        <v>658.45</v>
      </c>
      <c r="I508" s="3" t="s">
        <v>505</v>
      </c>
      <c r="K508" s="6" t="s">
        <v>323</v>
      </c>
    </row>
    <row r="509" spans="1:11" x14ac:dyDescent="0.25">
      <c r="A509" s="5" t="s">
        <v>531</v>
      </c>
      <c r="C509" s="184" t="s">
        <v>984</v>
      </c>
      <c r="E509" s="6" t="s">
        <v>398</v>
      </c>
      <c r="F509" s="2"/>
      <c r="G509" s="8">
        <v>601.36</v>
      </c>
      <c r="I509" s="3" t="s">
        <v>505</v>
      </c>
      <c r="K509" s="6" t="s">
        <v>323</v>
      </c>
    </row>
    <row r="510" spans="1:11" x14ac:dyDescent="0.25">
      <c r="A510" s="5" t="s">
        <v>531</v>
      </c>
      <c r="C510" s="184" t="s">
        <v>985</v>
      </c>
      <c r="E510" s="6" t="s">
        <v>398</v>
      </c>
      <c r="F510" s="2"/>
      <c r="G510" s="8">
        <v>638.01</v>
      </c>
      <c r="I510" s="3" t="s">
        <v>505</v>
      </c>
      <c r="K510" s="6" t="s">
        <v>323</v>
      </c>
    </row>
    <row r="511" spans="1:11" x14ac:dyDescent="0.25">
      <c r="A511" s="5" t="s">
        <v>531</v>
      </c>
      <c r="C511" s="184" t="s">
        <v>986</v>
      </c>
      <c r="E511" s="6" t="s">
        <v>398</v>
      </c>
      <c r="F511" s="2"/>
      <c r="G511" s="8">
        <v>-596.20000000000005</v>
      </c>
      <c r="I511" s="3" t="s">
        <v>346</v>
      </c>
      <c r="K511" s="6" t="s">
        <v>323</v>
      </c>
    </row>
    <row r="512" spans="1:11" x14ac:dyDescent="0.25">
      <c r="A512" s="5" t="s">
        <v>531</v>
      </c>
      <c r="C512" s="184" t="s">
        <v>987</v>
      </c>
      <c r="E512" s="6" t="s">
        <v>398</v>
      </c>
      <c r="F512" s="2"/>
      <c r="G512" s="8">
        <v>-638.99</v>
      </c>
      <c r="I512" s="3" t="s">
        <v>346</v>
      </c>
      <c r="K512" s="6" t="s">
        <v>323</v>
      </c>
    </row>
    <row r="513" spans="1:13" x14ac:dyDescent="0.25">
      <c r="A513" s="5" t="s">
        <v>531</v>
      </c>
      <c r="C513" s="184" t="s">
        <v>988</v>
      </c>
      <c r="E513" s="6" t="s">
        <v>398</v>
      </c>
      <c r="F513" s="2"/>
      <c r="G513" s="8">
        <v>-638.15</v>
      </c>
      <c r="I513" s="3" t="s">
        <v>346</v>
      </c>
      <c r="K513" s="6" t="s">
        <v>323</v>
      </c>
    </row>
    <row r="514" spans="1:13" x14ac:dyDescent="0.25">
      <c r="A514" s="5" t="s">
        <v>537</v>
      </c>
      <c r="C514" s="184" t="s">
        <v>989</v>
      </c>
      <c r="E514" s="6" t="s">
        <v>336</v>
      </c>
      <c r="F514" s="2"/>
      <c r="G514" s="8">
        <v>8436.9</v>
      </c>
      <c r="I514" s="3" t="s">
        <v>281</v>
      </c>
      <c r="K514" s="6" t="s">
        <v>312</v>
      </c>
    </row>
    <row r="515" spans="1:13" x14ac:dyDescent="0.25">
      <c r="A515" s="5" t="s">
        <v>535</v>
      </c>
      <c r="C515" s="184" t="s">
        <v>990</v>
      </c>
      <c r="E515" s="6" t="s">
        <v>410</v>
      </c>
      <c r="F515" s="2"/>
      <c r="G515" s="8">
        <v>717.29</v>
      </c>
      <c r="I515" s="3" t="s">
        <v>272</v>
      </c>
      <c r="K515" s="6" t="s">
        <v>512</v>
      </c>
    </row>
    <row r="516" spans="1:13" x14ac:dyDescent="0.25">
      <c r="A516" s="5" t="s">
        <v>537</v>
      </c>
      <c r="C516" s="184" t="s">
        <v>991</v>
      </c>
      <c r="E516" s="6" t="s">
        <v>1284</v>
      </c>
      <c r="F516" s="2"/>
      <c r="G516" s="8">
        <v>16887</v>
      </c>
      <c r="I516" s="3" t="s">
        <v>342</v>
      </c>
      <c r="K516" s="6" t="s">
        <v>302</v>
      </c>
    </row>
    <row r="517" spans="1:13" x14ac:dyDescent="0.25">
      <c r="A517" s="5" t="s">
        <v>537</v>
      </c>
      <c r="C517" s="184" t="s">
        <v>992</v>
      </c>
      <c r="E517" s="6" t="s">
        <v>1284</v>
      </c>
      <c r="F517" s="2"/>
      <c r="G517" s="8">
        <v>3892.5</v>
      </c>
      <c r="I517" s="3" t="s">
        <v>342</v>
      </c>
      <c r="K517" s="6" t="s">
        <v>302</v>
      </c>
    </row>
    <row r="518" spans="1:13" x14ac:dyDescent="0.25">
      <c r="A518" s="5" t="s">
        <v>537</v>
      </c>
      <c r="C518" s="184" t="s">
        <v>993</v>
      </c>
      <c r="E518" s="6" t="s">
        <v>1284</v>
      </c>
      <c r="F518" s="2"/>
      <c r="G518" s="8">
        <v>16887</v>
      </c>
      <c r="I518" s="3" t="s">
        <v>342</v>
      </c>
      <c r="K518" s="6" t="s">
        <v>302</v>
      </c>
    </row>
    <row r="519" spans="1:13" x14ac:dyDescent="0.25">
      <c r="A519" s="5" t="s">
        <v>537</v>
      </c>
      <c r="C519" s="184" t="s">
        <v>994</v>
      </c>
      <c r="E519" s="6" t="s">
        <v>339</v>
      </c>
      <c r="F519" s="2"/>
      <c r="G519" s="8">
        <v>578.34</v>
      </c>
      <c r="I519" s="3" t="s">
        <v>269</v>
      </c>
      <c r="K519" s="6" t="s">
        <v>334</v>
      </c>
    </row>
    <row r="520" spans="1:13" x14ac:dyDescent="0.25">
      <c r="A520" s="5" t="s">
        <v>531</v>
      </c>
      <c r="C520" s="184" t="s">
        <v>995</v>
      </c>
      <c r="E520" s="185" t="s">
        <v>1396</v>
      </c>
      <c r="F520" s="2"/>
      <c r="G520" s="8">
        <v>2080</v>
      </c>
      <c r="I520" s="3" t="s">
        <v>1376</v>
      </c>
      <c r="K520" s="6" t="s">
        <v>367</v>
      </c>
      <c r="M520" s="187" t="s">
        <v>454</v>
      </c>
    </row>
    <row r="521" spans="1:13" x14ac:dyDescent="0.25">
      <c r="A521" s="5" t="s">
        <v>537</v>
      </c>
      <c r="C521" s="184" t="s">
        <v>996</v>
      </c>
      <c r="E521" s="6" t="s">
        <v>1258</v>
      </c>
      <c r="F521" s="2"/>
      <c r="G521" s="8">
        <v>2925</v>
      </c>
      <c r="I521" s="3" t="s">
        <v>275</v>
      </c>
      <c r="K521" s="6" t="s">
        <v>26</v>
      </c>
    </row>
    <row r="522" spans="1:13" x14ac:dyDescent="0.25">
      <c r="A522" s="5" t="s">
        <v>537</v>
      </c>
      <c r="C522" s="184" t="s">
        <v>997</v>
      </c>
      <c r="E522" s="6" t="s">
        <v>463</v>
      </c>
      <c r="F522" s="2"/>
      <c r="G522" s="8">
        <v>1665</v>
      </c>
      <c r="I522" s="3" t="s">
        <v>279</v>
      </c>
      <c r="K522" s="6" t="s">
        <v>26</v>
      </c>
    </row>
    <row r="523" spans="1:13" x14ac:dyDescent="0.25">
      <c r="A523" s="5" t="s">
        <v>534</v>
      </c>
      <c r="C523" s="184" t="s">
        <v>998</v>
      </c>
      <c r="E523" s="6" t="s">
        <v>469</v>
      </c>
      <c r="F523" s="2"/>
      <c r="G523" s="8">
        <v>1176</v>
      </c>
      <c r="I523" s="3" t="s">
        <v>281</v>
      </c>
      <c r="K523" s="6" t="s">
        <v>312</v>
      </c>
    </row>
    <row r="524" spans="1:13" x14ac:dyDescent="0.25">
      <c r="A524" s="5" t="s">
        <v>537</v>
      </c>
      <c r="C524" s="184" t="s">
        <v>999</v>
      </c>
      <c r="E524" s="185" t="s">
        <v>1396</v>
      </c>
      <c r="F524" s="2"/>
      <c r="G524" s="8">
        <v>915</v>
      </c>
      <c r="I524" s="3" t="s">
        <v>271</v>
      </c>
      <c r="K524" s="6" t="s">
        <v>21</v>
      </c>
      <c r="M524" s="187" t="s">
        <v>454</v>
      </c>
    </row>
    <row r="525" spans="1:13" x14ac:dyDescent="0.25">
      <c r="A525" s="5" t="s">
        <v>537</v>
      </c>
      <c r="C525" s="184" t="s">
        <v>1000</v>
      </c>
      <c r="E525" s="6" t="s">
        <v>340</v>
      </c>
      <c r="F525" s="2"/>
      <c r="G525" s="8">
        <v>2642.56</v>
      </c>
      <c r="I525" s="3" t="s">
        <v>363</v>
      </c>
      <c r="K525" s="6" t="s">
        <v>26</v>
      </c>
    </row>
    <row r="526" spans="1:13" x14ac:dyDescent="0.25">
      <c r="A526" s="5" t="s">
        <v>537</v>
      </c>
      <c r="C526" s="184" t="s">
        <v>1000</v>
      </c>
      <c r="E526" s="6" t="s">
        <v>340</v>
      </c>
      <c r="F526" s="2"/>
      <c r="G526" s="8">
        <v>2642.56</v>
      </c>
      <c r="I526" s="3" t="s">
        <v>270</v>
      </c>
      <c r="K526" s="6" t="s">
        <v>26</v>
      </c>
    </row>
    <row r="527" spans="1:13" x14ac:dyDescent="0.25">
      <c r="A527" s="5" t="s">
        <v>535</v>
      </c>
      <c r="C527" s="184" t="s">
        <v>1001</v>
      </c>
      <c r="E527" s="6" t="s">
        <v>409</v>
      </c>
      <c r="F527" s="2"/>
      <c r="G527" s="8">
        <v>353.8</v>
      </c>
      <c r="I527" s="3" t="s">
        <v>292</v>
      </c>
      <c r="K527" s="6" t="s">
        <v>304</v>
      </c>
    </row>
    <row r="528" spans="1:13" x14ac:dyDescent="0.25">
      <c r="A528" s="5" t="s">
        <v>535</v>
      </c>
      <c r="C528" s="184" t="s">
        <v>1002</v>
      </c>
      <c r="E528" s="6" t="s">
        <v>1284</v>
      </c>
      <c r="F528" s="2"/>
      <c r="G528" s="8">
        <v>1987.5</v>
      </c>
      <c r="I528" s="3" t="s">
        <v>342</v>
      </c>
      <c r="K528" s="6" t="s">
        <v>302</v>
      </c>
    </row>
    <row r="529" spans="1:11" x14ac:dyDescent="0.25">
      <c r="A529" s="5" t="s">
        <v>534</v>
      </c>
      <c r="C529" s="184" t="s">
        <v>1003</v>
      </c>
      <c r="E529" s="6" t="s">
        <v>377</v>
      </c>
      <c r="F529" s="2"/>
      <c r="G529" s="8">
        <v>1120</v>
      </c>
      <c r="I529" s="3" t="s">
        <v>281</v>
      </c>
      <c r="K529" s="6" t="s">
        <v>312</v>
      </c>
    </row>
    <row r="530" spans="1:11" x14ac:dyDescent="0.25">
      <c r="A530" s="5" t="s">
        <v>534</v>
      </c>
      <c r="C530" s="184" t="s">
        <v>1004</v>
      </c>
      <c r="E530" s="6" t="s">
        <v>377</v>
      </c>
      <c r="F530" s="2"/>
      <c r="G530" s="8">
        <v>1120</v>
      </c>
      <c r="I530" s="3" t="s">
        <v>281</v>
      </c>
      <c r="K530" s="6" t="s">
        <v>312</v>
      </c>
    </row>
    <row r="531" spans="1:11" x14ac:dyDescent="0.25">
      <c r="A531" s="5" t="s">
        <v>534</v>
      </c>
      <c r="C531" s="184" t="s">
        <v>1005</v>
      </c>
      <c r="E531" s="6" t="s">
        <v>377</v>
      </c>
      <c r="F531" s="2"/>
      <c r="G531" s="8">
        <v>1120</v>
      </c>
      <c r="I531" s="3" t="s">
        <v>281</v>
      </c>
      <c r="K531" s="6" t="s">
        <v>312</v>
      </c>
    </row>
    <row r="532" spans="1:11" x14ac:dyDescent="0.25">
      <c r="A532" s="5" t="s">
        <v>534</v>
      </c>
      <c r="C532" s="184" t="s">
        <v>1006</v>
      </c>
      <c r="E532" s="6" t="s">
        <v>377</v>
      </c>
      <c r="F532" s="2"/>
      <c r="G532" s="8">
        <v>1624</v>
      </c>
      <c r="I532" s="3" t="s">
        <v>281</v>
      </c>
      <c r="K532" s="6" t="s">
        <v>312</v>
      </c>
    </row>
    <row r="533" spans="1:11" x14ac:dyDescent="0.25">
      <c r="A533" s="5" t="s">
        <v>534</v>
      </c>
      <c r="C533" s="184" t="s">
        <v>1007</v>
      </c>
      <c r="E533" s="6" t="s">
        <v>377</v>
      </c>
      <c r="F533" s="2"/>
      <c r="G533" s="8">
        <v>400</v>
      </c>
      <c r="I533" s="3" t="s">
        <v>281</v>
      </c>
      <c r="K533" s="6" t="s">
        <v>312</v>
      </c>
    </row>
    <row r="534" spans="1:11" x14ac:dyDescent="0.25">
      <c r="A534" s="5" t="s">
        <v>534</v>
      </c>
      <c r="C534" s="184" t="s">
        <v>1008</v>
      </c>
      <c r="E534" s="6" t="s">
        <v>261</v>
      </c>
      <c r="F534" s="2"/>
      <c r="G534" s="8">
        <v>5708.78</v>
      </c>
      <c r="I534" s="3" t="s">
        <v>283</v>
      </c>
      <c r="K534" s="6" t="s">
        <v>317</v>
      </c>
    </row>
    <row r="535" spans="1:11" x14ac:dyDescent="0.25">
      <c r="A535" s="5" t="s">
        <v>535</v>
      </c>
      <c r="C535" s="184" t="s">
        <v>1009</v>
      </c>
      <c r="E535" s="6" t="s">
        <v>456</v>
      </c>
      <c r="F535" s="2"/>
      <c r="G535" s="8">
        <v>4760.76</v>
      </c>
      <c r="I535" s="3" t="s">
        <v>279</v>
      </c>
      <c r="K535" s="6" t="s">
        <v>27</v>
      </c>
    </row>
    <row r="536" spans="1:11" x14ac:dyDescent="0.25">
      <c r="A536" s="5" t="s">
        <v>535</v>
      </c>
      <c r="C536" s="184" t="s">
        <v>1010</v>
      </c>
      <c r="E536" s="6" t="s">
        <v>443</v>
      </c>
      <c r="F536" s="2"/>
      <c r="G536" s="8">
        <v>300</v>
      </c>
      <c r="I536" s="3" t="s">
        <v>417</v>
      </c>
      <c r="K536" s="6" t="s">
        <v>314</v>
      </c>
    </row>
    <row r="537" spans="1:11" x14ac:dyDescent="0.25">
      <c r="A537" s="5" t="s">
        <v>537</v>
      </c>
      <c r="C537" s="184" t="s">
        <v>1011</v>
      </c>
      <c r="E537" s="6" t="s">
        <v>246</v>
      </c>
      <c r="F537" s="2"/>
      <c r="G537" s="8">
        <v>280</v>
      </c>
      <c r="I537" s="3" t="s">
        <v>362</v>
      </c>
      <c r="K537" s="6" t="s">
        <v>27</v>
      </c>
    </row>
    <row r="538" spans="1:11" x14ac:dyDescent="0.25">
      <c r="A538" s="5" t="s">
        <v>535</v>
      </c>
      <c r="C538" s="184" t="s">
        <v>1012</v>
      </c>
      <c r="E538" s="6" t="s">
        <v>246</v>
      </c>
      <c r="F538" s="2"/>
      <c r="G538" s="8">
        <v>280</v>
      </c>
      <c r="I538" s="3" t="s">
        <v>362</v>
      </c>
      <c r="K538" s="6" t="s">
        <v>27</v>
      </c>
    </row>
    <row r="539" spans="1:11" x14ac:dyDescent="0.25">
      <c r="A539" s="5" t="s">
        <v>531</v>
      </c>
      <c r="C539" s="184" t="s">
        <v>1013</v>
      </c>
      <c r="E539" s="6" t="s">
        <v>1301</v>
      </c>
      <c r="F539" s="2"/>
      <c r="G539" s="8">
        <v>1324.52</v>
      </c>
      <c r="I539" s="3" t="s">
        <v>1370</v>
      </c>
      <c r="K539" s="6" t="s">
        <v>305</v>
      </c>
    </row>
    <row r="540" spans="1:11" x14ac:dyDescent="0.25">
      <c r="A540" s="5" t="s">
        <v>535</v>
      </c>
      <c r="C540" s="184" t="s">
        <v>1014</v>
      </c>
      <c r="E540" s="6" t="s">
        <v>397</v>
      </c>
      <c r="F540" s="2"/>
      <c r="G540" s="8">
        <v>1288</v>
      </c>
      <c r="I540" s="3" t="s">
        <v>1379</v>
      </c>
      <c r="K540" s="6" t="s">
        <v>301</v>
      </c>
    </row>
    <row r="541" spans="1:11" x14ac:dyDescent="0.25">
      <c r="A541" s="5" t="s">
        <v>535</v>
      </c>
      <c r="C541" s="184" t="s">
        <v>1014</v>
      </c>
      <c r="E541" s="6" t="s">
        <v>397</v>
      </c>
      <c r="F541" s="2"/>
      <c r="G541" s="8">
        <v>1288</v>
      </c>
      <c r="I541" s="3" t="s">
        <v>1379</v>
      </c>
      <c r="K541" s="6" t="s">
        <v>301</v>
      </c>
    </row>
    <row r="542" spans="1:11" x14ac:dyDescent="0.25">
      <c r="A542" s="5" t="s">
        <v>535</v>
      </c>
      <c r="C542" s="184" t="s">
        <v>1015</v>
      </c>
      <c r="E542" s="6" t="s">
        <v>1284</v>
      </c>
      <c r="F542" s="2"/>
      <c r="G542" s="8">
        <v>16887</v>
      </c>
      <c r="I542" s="3" t="s">
        <v>342</v>
      </c>
      <c r="K542" s="6" t="s">
        <v>302</v>
      </c>
    </row>
    <row r="543" spans="1:11" x14ac:dyDescent="0.25">
      <c r="A543" s="5" t="s">
        <v>535</v>
      </c>
      <c r="C543" s="184" t="s">
        <v>1016</v>
      </c>
      <c r="E543" s="6" t="s">
        <v>1305</v>
      </c>
      <c r="F543" s="2"/>
      <c r="G543" s="8">
        <v>1614.6</v>
      </c>
      <c r="I543" s="3" t="s">
        <v>508</v>
      </c>
      <c r="K543" s="6" t="s">
        <v>355</v>
      </c>
    </row>
    <row r="544" spans="1:11" x14ac:dyDescent="0.25">
      <c r="A544" s="5" t="s">
        <v>534</v>
      </c>
      <c r="C544" s="184" t="s">
        <v>1017</v>
      </c>
      <c r="E544" s="6" t="s">
        <v>1306</v>
      </c>
      <c r="F544" s="2"/>
      <c r="G544" s="8">
        <v>11440</v>
      </c>
      <c r="I544" s="3" t="s">
        <v>1380</v>
      </c>
      <c r="K544" s="6" t="s">
        <v>24</v>
      </c>
    </row>
    <row r="545" spans="1:11" x14ac:dyDescent="0.25">
      <c r="A545" s="5" t="s">
        <v>535</v>
      </c>
      <c r="C545" s="184" t="s">
        <v>1018</v>
      </c>
      <c r="E545" s="6" t="s">
        <v>358</v>
      </c>
      <c r="F545" s="2"/>
      <c r="G545" s="8">
        <v>1258.1300000000001</v>
      </c>
      <c r="I545" s="3" t="s">
        <v>265</v>
      </c>
      <c r="K545" s="6" t="s">
        <v>26</v>
      </c>
    </row>
    <row r="546" spans="1:11" x14ac:dyDescent="0.25">
      <c r="A546" s="5" t="s">
        <v>531</v>
      </c>
      <c r="C546" s="184" t="s">
        <v>1019</v>
      </c>
      <c r="E546" s="6" t="s">
        <v>434</v>
      </c>
      <c r="F546" s="2"/>
      <c r="G546" s="8">
        <v>432.9</v>
      </c>
      <c r="I546" s="3" t="s">
        <v>345</v>
      </c>
      <c r="K546" s="6" t="s">
        <v>309</v>
      </c>
    </row>
    <row r="547" spans="1:11" x14ac:dyDescent="0.25">
      <c r="A547" s="5" t="s">
        <v>534</v>
      </c>
      <c r="C547" s="184" t="s">
        <v>1020</v>
      </c>
      <c r="E547" s="6" t="s">
        <v>1267</v>
      </c>
      <c r="F547" s="2"/>
      <c r="G547" s="8">
        <v>1230</v>
      </c>
      <c r="I547" s="3" t="s">
        <v>281</v>
      </c>
      <c r="K547" s="6" t="s">
        <v>312</v>
      </c>
    </row>
    <row r="548" spans="1:11" x14ac:dyDescent="0.25">
      <c r="A548" s="5" t="s">
        <v>535</v>
      </c>
      <c r="C548" s="184" t="s">
        <v>1021</v>
      </c>
      <c r="E548" s="6" t="s">
        <v>1307</v>
      </c>
      <c r="F548" s="2"/>
      <c r="G548" s="8">
        <v>516.79999999999995</v>
      </c>
      <c r="I548" s="3" t="s">
        <v>272</v>
      </c>
      <c r="K548" s="6" t="s">
        <v>311</v>
      </c>
    </row>
    <row r="549" spans="1:11" x14ac:dyDescent="0.25">
      <c r="A549" s="5" t="s">
        <v>533</v>
      </c>
      <c r="C549" s="184" t="s">
        <v>1022</v>
      </c>
      <c r="E549" s="6" t="s">
        <v>343</v>
      </c>
      <c r="F549" s="2"/>
      <c r="G549" s="8">
        <v>21379</v>
      </c>
      <c r="I549" s="3" t="s">
        <v>349</v>
      </c>
      <c r="K549" s="6" t="s">
        <v>26</v>
      </c>
    </row>
    <row r="550" spans="1:11" x14ac:dyDescent="0.25">
      <c r="A550" s="5" t="s">
        <v>533</v>
      </c>
      <c r="C550" s="184" t="s">
        <v>1022</v>
      </c>
      <c r="E550" s="6" t="s">
        <v>343</v>
      </c>
      <c r="F550" s="2"/>
      <c r="G550" s="8">
        <v>21379</v>
      </c>
      <c r="I550" s="3" t="s">
        <v>349</v>
      </c>
      <c r="K550" s="6" t="s">
        <v>26</v>
      </c>
    </row>
    <row r="551" spans="1:11" x14ac:dyDescent="0.25">
      <c r="A551" s="5" t="s">
        <v>534</v>
      </c>
      <c r="C551" s="184" t="s">
        <v>1023</v>
      </c>
      <c r="E551" s="6" t="s">
        <v>404</v>
      </c>
      <c r="F551" s="2"/>
      <c r="G551" s="8">
        <v>1186</v>
      </c>
      <c r="I551" s="3" t="s">
        <v>448</v>
      </c>
      <c r="K551" s="6" t="s">
        <v>319</v>
      </c>
    </row>
    <row r="552" spans="1:11" x14ac:dyDescent="0.25">
      <c r="A552" s="5" t="s">
        <v>531</v>
      </c>
      <c r="C552" s="184" t="s">
        <v>1024</v>
      </c>
      <c r="E552" s="6" t="s">
        <v>404</v>
      </c>
      <c r="F552" s="2"/>
      <c r="G552" s="8">
        <v>950</v>
      </c>
      <c r="I552" s="3" t="s">
        <v>448</v>
      </c>
      <c r="K552" s="6" t="s">
        <v>319</v>
      </c>
    </row>
    <row r="553" spans="1:11" x14ac:dyDescent="0.25">
      <c r="A553" s="5" t="s">
        <v>531</v>
      </c>
      <c r="C553" s="184" t="s">
        <v>1025</v>
      </c>
      <c r="E553" s="185" t="s">
        <v>404</v>
      </c>
      <c r="F553" s="2"/>
      <c r="G553" s="8">
        <v>1014</v>
      </c>
      <c r="I553" s="3" t="s">
        <v>448</v>
      </c>
      <c r="K553" s="6" t="s">
        <v>319</v>
      </c>
    </row>
    <row r="554" spans="1:11" x14ac:dyDescent="0.25">
      <c r="A554" s="5" t="s">
        <v>531</v>
      </c>
      <c r="C554" s="184" t="s">
        <v>1026</v>
      </c>
      <c r="E554" s="6" t="s">
        <v>404</v>
      </c>
      <c r="F554" s="2"/>
      <c r="G554" s="8">
        <v>1203</v>
      </c>
      <c r="I554" s="3" t="s">
        <v>448</v>
      </c>
      <c r="K554" s="6" t="s">
        <v>319</v>
      </c>
    </row>
    <row r="555" spans="1:11" x14ac:dyDescent="0.25">
      <c r="A555" s="5" t="s">
        <v>534</v>
      </c>
      <c r="C555" s="184" t="s">
        <v>1027</v>
      </c>
      <c r="E555" s="6" t="s">
        <v>404</v>
      </c>
      <c r="F555" s="2"/>
      <c r="G555" s="8">
        <v>1100</v>
      </c>
      <c r="I555" s="3" t="s">
        <v>448</v>
      </c>
      <c r="K555" s="6" t="s">
        <v>319</v>
      </c>
    </row>
    <row r="556" spans="1:11" x14ac:dyDescent="0.25">
      <c r="A556" s="5" t="s">
        <v>534</v>
      </c>
      <c r="C556" s="184" t="s">
        <v>1027</v>
      </c>
      <c r="E556" s="6" t="s">
        <v>404</v>
      </c>
      <c r="F556" s="2"/>
      <c r="G556" s="8">
        <v>1100</v>
      </c>
      <c r="I556" s="3" t="s">
        <v>448</v>
      </c>
      <c r="K556" s="6" t="s">
        <v>319</v>
      </c>
    </row>
    <row r="557" spans="1:11" x14ac:dyDescent="0.25">
      <c r="A557" s="5" t="s">
        <v>535</v>
      </c>
      <c r="C557" s="184" t="s">
        <v>1028</v>
      </c>
      <c r="E557" s="6" t="s">
        <v>387</v>
      </c>
      <c r="F557" s="2"/>
      <c r="G557" s="8">
        <v>274.39999999999998</v>
      </c>
      <c r="I557" s="3" t="s">
        <v>265</v>
      </c>
      <c r="K557" s="6" t="s">
        <v>26</v>
      </c>
    </row>
    <row r="558" spans="1:11" x14ac:dyDescent="0.25">
      <c r="A558" s="5" t="s">
        <v>535</v>
      </c>
      <c r="C558" s="184" t="s">
        <v>1028</v>
      </c>
      <c r="E558" s="6" t="s">
        <v>387</v>
      </c>
      <c r="F558" s="2"/>
      <c r="G558" s="8">
        <v>274.39999999999998</v>
      </c>
      <c r="I558" s="3" t="s">
        <v>265</v>
      </c>
      <c r="K558" s="6" t="s">
        <v>26</v>
      </c>
    </row>
    <row r="559" spans="1:11" x14ac:dyDescent="0.25">
      <c r="A559" s="5" t="s">
        <v>536</v>
      </c>
      <c r="C559" s="184" t="s">
        <v>1029</v>
      </c>
      <c r="E559" s="6" t="s">
        <v>1263</v>
      </c>
      <c r="F559" s="2"/>
      <c r="G559" s="8">
        <v>1100</v>
      </c>
      <c r="I559" s="3" t="s">
        <v>284</v>
      </c>
      <c r="K559" s="6" t="s">
        <v>1346</v>
      </c>
    </row>
    <row r="560" spans="1:11" x14ac:dyDescent="0.25">
      <c r="A560" s="5" t="s">
        <v>535</v>
      </c>
      <c r="C560" s="184" t="s">
        <v>1030</v>
      </c>
      <c r="E560" s="6" t="s">
        <v>461</v>
      </c>
      <c r="F560" s="2"/>
      <c r="G560" s="8">
        <v>24533.8</v>
      </c>
      <c r="I560" s="3" t="s">
        <v>345</v>
      </c>
      <c r="K560" s="6" t="s">
        <v>309</v>
      </c>
    </row>
    <row r="561" spans="1:13" x14ac:dyDescent="0.25">
      <c r="A561" s="5" t="s">
        <v>535</v>
      </c>
      <c r="C561" s="184" t="s">
        <v>1030</v>
      </c>
      <c r="E561" s="6" t="s">
        <v>461</v>
      </c>
      <c r="F561" s="2"/>
      <c r="G561" s="8">
        <v>24533.8</v>
      </c>
      <c r="I561" s="3" t="s">
        <v>345</v>
      </c>
      <c r="K561" s="6" t="s">
        <v>309</v>
      </c>
    </row>
    <row r="562" spans="1:13" x14ac:dyDescent="0.25">
      <c r="A562" s="5" t="s">
        <v>534</v>
      </c>
      <c r="C562" s="184" t="s">
        <v>1031</v>
      </c>
      <c r="E562" s="185" t="s">
        <v>1396</v>
      </c>
      <c r="F562" s="2"/>
      <c r="G562" s="8">
        <v>6875</v>
      </c>
      <c r="I562" s="3" t="s">
        <v>449</v>
      </c>
      <c r="K562" s="6" t="s">
        <v>21</v>
      </c>
      <c r="M562" s="187" t="s">
        <v>454</v>
      </c>
    </row>
    <row r="563" spans="1:13" x14ac:dyDescent="0.25">
      <c r="A563" s="5" t="s">
        <v>538</v>
      </c>
      <c r="C563" s="184" t="s">
        <v>1032</v>
      </c>
      <c r="E563" s="6" t="s">
        <v>1308</v>
      </c>
      <c r="F563" s="2"/>
      <c r="G563" s="8">
        <v>2600</v>
      </c>
      <c r="I563" s="3" t="s">
        <v>280</v>
      </c>
      <c r="K563" s="6" t="s">
        <v>300</v>
      </c>
    </row>
    <row r="564" spans="1:13" x14ac:dyDescent="0.25">
      <c r="A564" s="5" t="s">
        <v>535</v>
      </c>
      <c r="C564" s="184" t="s">
        <v>1033</v>
      </c>
      <c r="E564" s="6" t="s">
        <v>408</v>
      </c>
      <c r="F564" s="2"/>
      <c r="G564" s="8">
        <v>404.52</v>
      </c>
      <c r="I564" s="3" t="s">
        <v>1341</v>
      </c>
      <c r="K564" s="6" t="s">
        <v>374</v>
      </c>
    </row>
    <row r="565" spans="1:13" x14ac:dyDescent="0.25">
      <c r="A565" s="5" t="s">
        <v>535</v>
      </c>
      <c r="C565" s="184" t="s">
        <v>1033</v>
      </c>
      <c r="E565" s="6" t="s">
        <v>408</v>
      </c>
      <c r="F565" s="2"/>
      <c r="G565" s="8">
        <v>404.52</v>
      </c>
      <c r="I565" s="3" t="s">
        <v>1341</v>
      </c>
      <c r="K565" s="6" t="s">
        <v>374</v>
      </c>
    </row>
    <row r="566" spans="1:13" x14ac:dyDescent="0.25">
      <c r="A566" s="5" t="s">
        <v>535</v>
      </c>
      <c r="C566" s="184" t="s">
        <v>1034</v>
      </c>
      <c r="E566" s="6" t="s">
        <v>463</v>
      </c>
      <c r="F566" s="2"/>
      <c r="G566" s="8">
        <v>1934.84</v>
      </c>
      <c r="I566" s="3" t="s">
        <v>269</v>
      </c>
      <c r="K566" s="6" t="s">
        <v>26</v>
      </c>
    </row>
    <row r="567" spans="1:13" x14ac:dyDescent="0.25">
      <c r="A567" s="5" t="s">
        <v>535</v>
      </c>
      <c r="C567" s="184" t="s">
        <v>1034</v>
      </c>
      <c r="E567" s="6" t="s">
        <v>463</v>
      </c>
      <c r="F567" s="2"/>
      <c r="G567" s="8">
        <v>1934.84</v>
      </c>
      <c r="I567" s="3" t="s">
        <v>269</v>
      </c>
      <c r="K567" s="6" t="s">
        <v>26</v>
      </c>
    </row>
    <row r="568" spans="1:13" x14ac:dyDescent="0.25">
      <c r="A568" s="5" t="s">
        <v>531</v>
      </c>
      <c r="C568" s="184" t="s">
        <v>1035</v>
      </c>
      <c r="E568" s="6" t="s">
        <v>1259</v>
      </c>
      <c r="F568" s="2"/>
      <c r="G568" s="8">
        <v>289.29000000000002</v>
      </c>
      <c r="I568" s="3" t="s">
        <v>287</v>
      </c>
      <c r="K568" s="6" t="s">
        <v>322</v>
      </c>
    </row>
    <row r="569" spans="1:13" x14ac:dyDescent="0.25">
      <c r="A569" s="5" t="s">
        <v>537</v>
      </c>
      <c r="C569" s="184" t="s">
        <v>1036</v>
      </c>
      <c r="E569" s="6" t="s">
        <v>426</v>
      </c>
      <c r="F569" s="2"/>
      <c r="G569" s="8">
        <v>641.9</v>
      </c>
      <c r="I569" s="3" t="s">
        <v>1379</v>
      </c>
      <c r="K569" s="6" t="s">
        <v>23</v>
      </c>
    </row>
    <row r="570" spans="1:13" x14ac:dyDescent="0.25">
      <c r="A570" s="5" t="s">
        <v>535</v>
      </c>
      <c r="C570" s="184" t="s">
        <v>1037</v>
      </c>
      <c r="E570" s="6" t="s">
        <v>486</v>
      </c>
      <c r="F570" s="2"/>
      <c r="G570" s="8">
        <v>625</v>
      </c>
      <c r="I570" s="3" t="s">
        <v>445</v>
      </c>
      <c r="K570" s="6" t="s">
        <v>302</v>
      </c>
    </row>
    <row r="571" spans="1:13" x14ac:dyDescent="0.25">
      <c r="A571" s="5" t="s">
        <v>537</v>
      </c>
      <c r="C571" s="184" t="s">
        <v>1038</v>
      </c>
      <c r="E571" s="6" t="s">
        <v>344</v>
      </c>
      <c r="F571" s="2"/>
      <c r="G571" s="8">
        <v>3171.43</v>
      </c>
      <c r="I571" s="3" t="s">
        <v>338</v>
      </c>
      <c r="K571" s="6" t="s">
        <v>303</v>
      </c>
    </row>
    <row r="572" spans="1:13" x14ac:dyDescent="0.25">
      <c r="A572" s="5" t="s">
        <v>535</v>
      </c>
      <c r="C572" s="184" t="s">
        <v>1039</v>
      </c>
      <c r="E572" s="6" t="s">
        <v>1309</v>
      </c>
      <c r="F572" s="2"/>
      <c r="G572" s="8">
        <v>1369.2</v>
      </c>
      <c r="I572" s="3" t="s">
        <v>508</v>
      </c>
      <c r="K572" s="6" t="s">
        <v>355</v>
      </c>
    </row>
    <row r="573" spans="1:13" x14ac:dyDescent="0.25">
      <c r="A573" s="5" t="s">
        <v>535</v>
      </c>
      <c r="C573" s="184" t="s">
        <v>1040</v>
      </c>
      <c r="E573" s="6" t="s">
        <v>457</v>
      </c>
      <c r="F573" s="2"/>
      <c r="G573" s="8">
        <v>617.5</v>
      </c>
      <c r="I573" s="3" t="s">
        <v>1339</v>
      </c>
      <c r="K573" s="6" t="s">
        <v>27</v>
      </c>
    </row>
    <row r="574" spans="1:13" x14ac:dyDescent="0.25">
      <c r="A574" s="5" t="s">
        <v>535</v>
      </c>
      <c r="C574" s="184" t="s">
        <v>1041</v>
      </c>
      <c r="E574" s="6" t="s">
        <v>457</v>
      </c>
      <c r="F574" s="2"/>
      <c r="G574" s="8">
        <v>2229.0300000000002</v>
      </c>
      <c r="I574" s="3" t="s">
        <v>1339</v>
      </c>
      <c r="K574" s="6" t="s">
        <v>27</v>
      </c>
    </row>
    <row r="575" spans="1:13" x14ac:dyDescent="0.25">
      <c r="A575" s="5" t="s">
        <v>535</v>
      </c>
      <c r="C575" s="184" t="s">
        <v>1041</v>
      </c>
      <c r="E575" s="6" t="s">
        <v>457</v>
      </c>
      <c r="F575" s="2"/>
      <c r="G575" s="8">
        <v>2229.0300000000002</v>
      </c>
      <c r="I575" s="3" t="s">
        <v>1339</v>
      </c>
      <c r="K575" s="6" t="s">
        <v>27</v>
      </c>
    </row>
    <row r="576" spans="1:13" x14ac:dyDescent="0.25">
      <c r="A576" s="5" t="s">
        <v>535</v>
      </c>
      <c r="C576" s="184" t="s">
        <v>1042</v>
      </c>
      <c r="E576" s="6" t="s">
        <v>442</v>
      </c>
      <c r="F576" s="2"/>
      <c r="G576" s="8">
        <v>1324.07</v>
      </c>
      <c r="I576" s="3" t="s">
        <v>293</v>
      </c>
      <c r="K576" s="6" t="s">
        <v>506</v>
      </c>
    </row>
    <row r="577" spans="1:13" x14ac:dyDescent="0.25">
      <c r="A577" s="5" t="s">
        <v>535</v>
      </c>
      <c r="C577" s="184" t="s">
        <v>1043</v>
      </c>
      <c r="E577" s="6" t="s">
        <v>336</v>
      </c>
      <c r="F577" s="2"/>
      <c r="G577" s="8">
        <v>16333.41</v>
      </c>
      <c r="I577" s="3" t="s">
        <v>281</v>
      </c>
      <c r="K577" s="6" t="s">
        <v>312</v>
      </c>
    </row>
    <row r="578" spans="1:13" x14ac:dyDescent="0.25">
      <c r="A578" s="5" t="s">
        <v>533</v>
      </c>
      <c r="C578" s="184" t="s">
        <v>1044</v>
      </c>
      <c r="E578" s="6" t="s">
        <v>457</v>
      </c>
      <c r="F578" s="2"/>
      <c r="G578" s="8">
        <v>2779.86</v>
      </c>
      <c r="I578" s="3" t="s">
        <v>350</v>
      </c>
      <c r="K578" s="6" t="s">
        <v>304</v>
      </c>
    </row>
    <row r="579" spans="1:13" x14ac:dyDescent="0.25">
      <c r="A579" s="5" t="s">
        <v>533</v>
      </c>
      <c r="C579" s="184" t="s">
        <v>1044</v>
      </c>
      <c r="E579" s="6" t="s">
        <v>457</v>
      </c>
      <c r="F579" s="2"/>
      <c r="G579" s="8">
        <v>2779.86</v>
      </c>
      <c r="I579" s="3" t="s">
        <v>350</v>
      </c>
      <c r="K579" s="6" t="s">
        <v>304</v>
      </c>
    </row>
    <row r="580" spans="1:13" x14ac:dyDescent="0.25">
      <c r="A580" s="5" t="s">
        <v>533</v>
      </c>
      <c r="C580" s="184" t="s">
        <v>1045</v>
      </c>
      <c r="E580" s="6" t="s">
        <v>461</v>
      </c>
      <c r="F580" s="2"/>
      <c r="G580" s="8">
        <v>243356.57</v>
      </c>
      <c r="I580" s="3" t="s">
        <v>501</v>
      </c>
      <c r="K580" s="6" t="s">
        <v>27</v>
      </c>
    </row>
    <row r="581" spans="1:13" x14ac:dyDescent="0.25">
      <c r="A581" s="5" t="s">
        <v>533</v>
      </c>
      <c r="C581" s="184" t="s">
        <v>1046</v>
      </c>
      <c r="E581" s="6" t="s">
        <v>461</v>
      </c>
      <c r="F581" s="2"/>
      <c r="G581" s="8">
        <v>2618.71</v>
      </c>
      <c r="I581" s="3" t="s">
        <v>345</v>
      </c>
      <c r="K581" s="6" t="s">
        <v>309</v>
      </c>
    </row>
    <row r="582" spans="1:13" x14ac:dyDescent="0.25">
      <c r="A582" s="5" t="s">
        <v>533</v>
      </c>
      <c r="C582" s="184" t="s">
        <v>1047</v>
      </c>
      <c r="E582" s="6" t="s">
        <v>461</v>
      </c>
      <c r="F582" s="2"/>
      <c r="G582" s="8">
        <v>3786.74</v>
      </c>
      <c r="I582" s="3" t="s">
        <v>501</v>
      </c>
      <c r="K582" s="6" t="s">
        <v>27</v>
      </c>
    </row>
    <row r="583" spans="1:13" x14ac:dyDescent="0.25">
      <c r="A583" s="5" t="s">
        <v>535</v>
      </c>
      <c r="C583" s="184" t="s">
        <v>1048</v>
      </c>
      <c r="E583" s="6" t="s">
        <v>340</v>
      </c>
      <c r="F583" s="2"/>
      <c r="G583" s="8">
        <v>2504.2600000000002</v>
      </c>
      <c r="I583" s="3" t="s">
        <v>363</v>
      </c>
      <c r="K583" s="6" t="s">
        <v>26</v>
      </c>
    </row>
    <row r="584" spans="1:13" x14ac:dyDescent="0.25">
      <c r="A584" s="5" t="s">
        <v>535</v>
      </c>
      <c r="C584" s="184" t="s">
        <v>1048</v>
      </c>
      <c r="E584" s="6" t="s">
        <v>340</v>
      </c>
      <c r="F584" s="2"/>
      <c r="G584" s="8">
        <v>2504.2600000000002</v>
      </c>
      <c r="I584" s="3" t="s">
        <v>270</v>
      </c>
      <c r="K584" s="6" t="s">
        <v>26</v>
      </c>
    </row>
    <row r="585" spans="1:13" x14ac:dyDescent="0.25">
      <c r="A585" s="5" t="s">
        <v>533</v>
      </c>
      <c r="C585" s="184" t="s">
        <v>1049</v>
      </c>
      <c r="E585" s="6" t="s">
        <v>487</v>
      </c>
      <c r="F585" s="2"/>
      <c r="G585" s="8">
        <v>46512.9</v>
      </c>
      <c r="I585" s="3" t="s">
        <v>522</v>
      </c>
      <c r="K585" s="6" t="s">
        <v>300</v>
      </c>
    </row>
    <row r="586" spans="1:13" x14ac:dyDescent="0.25">
      <c r="A586" s="5" t="s">
        <v>533</v>
      </c>
      <c r="C586" s="184" t="s">
        <v>1049</v>
      </c>
      <c r="E586" s="6" t="s">
        <v>487</v>
      </c>
      <c r="F586" s="2"/>
      <c r="G586" s="8">
        <v>46512.9</v>
      </c>
      <c r="I586" s="3" t="s">
        <v>522</v>
      </c>
      <c r="K586" s="6" t="s">
        <v>300</v>
      </c>
    </row>
    <row r="587" spans="1:13" x14ac:dyDescent="0.25">
      <c r="A587" s="5" t="s">
        <v>535</v>
      </c>
      <c r="C587" s="184" t="s">
        <v>1050</v>
      </c>
      <c r="E587" s="6" t="s">
        <v>486</v>
      </c>
      <c r="F587" s="2"/>
      <c r="G587" s="8">
        <v>1260</v>
      </c>
      <c r="I587" s="3" t="s">
        <v>445</v>
      </c>
      <c r="K587" s="6" t="s">
        <v>302</v>
      </c>
    </row>
    <row r="588" spans="1:13" x14ac:dyDescent="0.25">
      <c r="A588" s="5" t="s">
        <v>535</v>
      </c>
      <c r="C588" s="184" t="s">
        <v>1050</v>
      </c>
      <c r="E588" s="6" t="s">
        <v>486</v>
      </c>
      <c r="F588" s="2"/>
      <c r="G588" s="8">
        <v>1260</v>
      </c>
      <c r="I588" s="3" t="s">
        <v>445</v>
      </c>
      <c r="K588" s="6" t="s">
        <v>302</v>
      </c>
    </row>
    <row r="589" spans="1:13" x14ac:dyDescent="0.25">
      <c r="A589" s="5" t="s">
        <v>535</v>
      </c>
      <c r="C589" s="184" t="s">
        <v>1051</v>
      </c>
      <c r="E589" s="6" t="s">
        <v>1310</v>
      </c>
      <c r="F589" s="2"/>
      <c r="G589" s="8">
        <v>824</v>
      </c>
      <c r="I589" s="3" t="s">
        <v>272</v>
      </c>
      <c r="K589" s="6" t="s">
        <v>27</v>
      </c>
    </row>
    <row r="590" spans="1:13" x14ac:dyDescent="0.25">
      <c r="A590" s="5" t="s">
        <v>531</v>
      </c>
      <c r="C590" s="184" t="s">
        <v>1052</v>
      </c>
      <c r="E590" s="6" t="s">
        <v>1310</v>
      </c>
      <c r="F590" s="2"/>
      <c r="G590" s="8">
        <v>2410</v>
      </c>
      <c r="I590" s="3" t="s">
        <v>502</v>
      </c>
      <c r="K590" s="6" t="s">
        <v>27</v>
      </c>
    </row>
    <row r="591" spans="1:13" x14ac:dyDescent="0.25">
      <c r="A591" s="5" t="s">
        <v>531</v>
      </c>
      <c r="C591" s="184" t="s">
        <v>1053</v>
      </c>
      <c r="E591" s="6" t="s">
        <v>1310</v>
      </c>
      <c r="F591" s="2"/>
      <c r="G591" s="8">
        <v>1045</v>
      </c>
      <c r="I591" s="3" t="s">
        <v>502</v>
      </c>
      <c r="K591" s="6" t="s">
        <v>27</v>
      </c>
    </row>
    <row r="592" spans="1:13" x14ac:dyDescent="0.25">
      <c r="A592" s="5" t="s">
        <v>531</v>
      </c>
      <c r="C592" s="184" t="s">
        <v>1054</v>
      </c>
      <c r="E592" s="185" t="s">
        <v>1396</v>
      </c>
      <c r="F592" s="2"/>
      <c r="G592" s="8">
        <v>500</v>
      </c>
      <c r="I592" s="3" t="s">
        <v>277</v>
      </c>
      <c r="K592" s="6" t="s">
        <v>370</v>
      </c>
      <c r="M592" s="187" t="s">
        <v>454</v>
      </c>
    </row>
    <row r="593" spans="1:11" x14ac:dyDescent="0.25">
      <c r="A593" s="5" t="s">
        <v>536</v>
      </c>
      <c r="C593" s="184" t="s">
        <v>1055</v>
      </c>
      <c r="E593" s="6" t="s">
        <v>246</v>
      </c>
      <c r="F593" s="2"/>
      <c r="G593" s="8">
        <v>530</v>
      </c>
      <c r="I593" s="3" t="s">
        <v>267</v>
      </c>
      <c r="K593" s="6" t="s">
        <v>27</v>
      </c>
    </row>
    <row r="594" spans="1:11" x14ac:dyDescent="0.25">
      <c r="A594" s="5" t="s">
        <v>533</v>
      </c>
      <c r="C594" s="184" t="s">
        <v>1056</v>
      </c>
      <c r="E594" s="6" t="s">
        <v>246</v>
      </c>
      <c r="F594" s="2"/>
      <c r="G594" s="8">
        <v>2005</v>
      </c>
      <c r="I594" s="3" t="s">
        <v>281</v>
      </c>
      <c r="K594" s="6" t="s">
        <v>321</v>
      </c>
    </row>
    <row r="595" spans="1:11" x14ac:dyDescent="0.25">
      <c r="A595" s="5" t="s">
        <v>533</v>
      </c>
      <c r="C595" s="184" t="s">
        <v>1057</v>
      </c>
      <c r="E595" s="6" t="s">
        <v>246</v>
      </c>
      <c r="F595" s="2"/>
      <c r="G595" s="8">
        <v>2405</v>
      </c>
      <c r="I595" s="3" t="s">
        <v>281</v>
      </c>
      <c r="K595" s="6" t="s">
        <v>321</v>
      </c>
    </row>
    <row r="596" spans="1:11" x14ac:dyDescent="0.25">
      <c r="A596" s="5" t="s">
        <v>533</v>
      </c>
      <c r="C596" s="184" t="s">
        <v>1058</v>
      </c>
      <c r="E596" s="6" t="s">
        <v>246</v>
      </c>
      <c r="F596" s="2"/>
      <c r="G596" s="8">
        <v>2750</v>
      </c>
      <c r="I596" s="3" t="s">
        <v>1381</v>
      </c>
      <c r="K596" s="6" t="s">
        <v>1382</v>
      </c>
    </row>
    <row r="597" spans="1:11" x14ac:dyDescent="0.25">
      <c r="A597" s="5" t="s">
        <v>533</v>
      </c>
      <c r="C597" s="184" t="s">
        <v>1059</v>
      </c>
      <c r="E597" s="6" t="s">
        <v>246</v>
      </c>
      <c r="F597" s="2"/>
      <c r="G597" s="8">
        <v>1750</v>
      </c>
      <c r="I597" s="3" t="s">
        <v>1381</v>
      </c>
      <c r="K597" s="6" t="s">
        <v>1382</v>
      </c>
    </row>
    <row r="598" spans="1:11" x14ac:dyDescent="0.25">
      <c r="A598" s="5" t="s">
        <v>533</v>
      </c>
      <c r="C598" s="184" t="s">
        <v>1060</v>
      </c>
      <c r="E598" s="6" t="s">
        <v>246</v>
      </c>
      <c r="F598" s="2"/>
      <c r="G598" s="8">
        <v>900</v>
      </c>
      <c r="I598" s="3" t="s">
        <v>1381</v>
      </c>
      <c r="K598" s="6" t="s">
        <v>1382</v>
      </c>
    </row>
    <row r="599" spans="1:11" x14ac:dyDescent="0.25">
      <c r="A599" s="5" t="s">
        <v>533</v>
      </c>
      <c r="C599" s="184" t="s">
        <v>1061</v>
      </c>
      <c r="E599" s="6" t="s">
        <v>246</v>
      </c>
      <c r="F599" s="2"/>
      <c r="G599" s="8">
        <v>500</v>
      </c>
      <c r="I599" s="3" t="s">
        <v>1381</v>
      </c>
      <c r="K599" s="6" t="s">
        <v>1382</v>
      </c>
    </row>
    <row r="600" spans="1:11" x14ac:dyDescent="0.25">
      <c r="A600" s="5" t="s">
        <v>533</v>
      </c>
      <c r="C600" s="184" t="s">
        <v>1062</v>
      </c>
      <c r="E600" s="6" t="s">
        <v>246</v>
      </c>
      <c r="F600" s="2"/>
      <c r="G600" s="8">
        <v>480</v>
      </c>
      <c r="I600" s="3" t="s">
        <v>279</v>
      </c>
      <c r="K600" s="6" t="s">
        <v>27</v>
      </c>
    </row>
    <row r="601" spans="1:11" x14ac:dyDescent="0.25">
      <c r="A601" s="5" t="s">
        <v>533</v>
      </c>
      <c r="C601" s="184" t="s">
        <v>1063</v>
      </c>
      <c r="E601" s="6" t="s">
        <v>456</v>
      </c>
      <c r="F601" s="2"/>
      <c r="G601" s="8">
        <v>751.47</v>
      </c>
      <c r="I601" s="3" t="s">
        <v>267</v>
      </c>
      <c r="K601" s="6" t="s">
        <v>27</v>
      </c>
    </row>
    <row r="602" spans="1:11" x14ac:dyDescent="0.25">
      <c r="A602" s="5" t="s">
        <v>533</v>
      </c>
      <c r="C602" s="184" t="s">
        <v>1064</v>
      </c>
      <c r="E602" s="6" t="s">
        <v>456</v>
      </c>
      <c r="F602" s="2"/>
      <c r="G602" s="8">
        <v>1584.34</v>
      </c>
      <c r="I602" s="3" t="s">
        <v>267</v>
      </c>
      <c r="K602" s="6" t="s">
        <v>27</v>
      </c>
    </row>
    <row r="603" spans="1:11" x14ac:dyDescent="0.25">
      <c r="A603" s="5" t="s">
        <v>537</v>
      </c>
      <c r="C603" s="184" t="s">
        <v>1065</v>
      </c>
      <c r="E603" s="6" t="s">
        <v>247</v>
      </c>
      <c r="F603" s="2"/>
      <c r="G603" s="8">
        <v>1195</v>
      </c>
      <c r="I603" s="3" t="s">
        <v>279</v>
      </c>
      <c r="K603" s="6" t="s">
        <v>327</v>
      </c>
    </row>
    <row r="604" spans="1:11" x14ac:dyDescent="0.25">
      <c r="A604" s="5" t="s">
        <v>537</v>
      </c>
      <c r="C604" s="184" t="s">
        <v>1066</v>
      </c>
      <c r="E604" s="6" t="s">
        <v>247</v>
      </c>
      <c r="F604" s="2"/>
      <c r="G604" s="8">
        <v>1195</v>
      </c>
      <c r="I604" s="3" t="s">
        <v>1378</v>
      </c>
      <c r="K604" s="6" t="s">
        <v>27</v>
      </c>
    </row>
    <row r="605" spans="1:11" x14ac:dyDescent="0.25">
      <c r="A605" s="5" t="s">
        <v>537</v>
      </c>
      <c r="C605" s="184" t="s">
        <v>1067</v>
      </c>
      <c r="E605" s="6" t="s">
        <v>247</v>
      </c>
      <c r="F605" s="2"/>
      <c r="G605" s="8">
        <v>1005</v>
      </c>
      <c r="I605" s="3" t="s">
        <v>1378</v>
      </c>
      <c r="K605" s="6" t="s">
        <v>27</v>
      </c>
    </row>
    <row r="606" spans="1:11" x14ac:dyDescent="0.25">
      <c r="A606" s="5" t="s">
        <v>537</v>
      </c>
      <c r="C606" s="184" t="s">
        <v>1068</v>
      </c>
      <c r="E606" s="6" t="s">
        <v>247</v>
      </c>
      <c r="F606" s="2"/>
      <c r="G606" s="8">
        <v>1140</v>
      </c>
      <c r="I606" s="3" t="s">
        <v>282</v>
      </c>
      <c r="K606" s="6" t="s">
        <v>315</v>
      </c>
    </row>
    <row r="607" spans="1:11" x14ac:dyDescent="0.25">
      <c r="A607" s="5" t="s">
        <v>537</v>
      </c>
      <c r="C607" s="184" t="s">
        <v>1069</v>
      </c>
      <c r="E607" s="6" t="s">
        <v>247</v>
      </c>
      <c r="F607" s="2"/>
      <c r="G607" s="8">
        <v>1413</v>
      </c>
      <c r="I607" s="3" t="s">
        <v>393</v>
      </c>
      <c r="K607" s="6" t="s">
        <v>327</v>
      </c>
    </row>
    <row r="608" spans="1:11" x14ac:dyDescent="0.25">
      <c r="A608" s="5" t="s">
        <v>537</v>
      </c>
      <c r="C608" s="184" t="s">
        <v>1069</v>
      </c>
      <c r="E608" s="6" t="s">
        <v>247</v>
      </c>
      <c r="F608" s="2"/>
      <c r="G608" s="8">
        <v>1413</v>
      </c>
      <c r="I608" s="3" t="s">
        <v>279</v>
      </c>
      <c r="K608" s="6" t="s">
        <v>327</v>
      </c>
    </row>
    <row r="609" spans="1:13" x14ac:dyDescent="0.25">
      <c r="A609" s="5" t="s">
        <v>533</v>
      </c>
      <c r="C609" s="184" t="s">
        <v>1070</v>
      </c>
      <c r="E609" s="6" t="s">
        <v>375</v>
      </c>
      <c r="F609" s="2"/>
      <c r="G609" s="8">
        <v>593.95000000000005</v>
      </c>
      <c r="I609" s="3" t="s">
        <v>298</v>
      </c>
      <c r="K609" s="6" t="s">
        <v>311</v>
      </c>
    </row>
    <row r="610" spans="1:13" x14ac:dyDescent="0.25">
      <c r="A610" s="5" t="s">
        <v>535</v>
      </c>
      <c r="C610" s="184" t="s">
        <v>1071</v>
      </c>
      <c r="E610" s="6" t="s">
        <v>1311</v>
      </c>
      <c r="F610" s="2"/>
      <c r="G610" s="8">
        <v>5771</v>
      </c>
      <c r="I610" s="3" t="s">
        <v>351</v>
      </c>
      <c r="K610" s="6" t="s">
        <v>354</v>
      </c>
    </row>
    <row r="611" spans="1:13" x14ac:dyDescent="0.25">
      <c r="A611" s="5" t="s">
        <v>537</v>
      </c>
      <c r="C611" s="184" t="s">
        <v>1072</v>
      </c>
      <c r="E611" s="6" t="s">
        <v>1312</v>
      </c>
      <c r="F611" s="2"/>
      <c r="G611" s="8">
        <v>762.5</v>
      </c>
      <c r="I611" s="3" t="s">
        <v>500</v>
      </c>
      <c r="K611" s="6" t="s">
        <v>1343</v>
      </c>
    </row>
    <row r="612" spans="1:13" x14ac:dyDescent="0.25">
      <c r="A612" s="5" t="s">
        <v>531</v>
      </c>
      <c r="C612" s="184" t="s">
        <v>1073</v>
      </c>
      <c r="E612" s="6" t="s">
        <v>1313</v>
      </c>
      <c r="F612" s="2"/>
      <c r="G612" s="8">
        <v>300</v>
      </c>
      <c r="I612" s="3" t="s">
        <v>1379</v>
      </c>
      <c r="K612" s="6" t="s">
        <v>326</v>
      </c>
    </row>
    <row r="613" spans="1:13" x14ac:dyDescent="0.25">
      <c r="A613" s="5" t="s">
        <v>531</v>
      </c>
      <c r="C613" s="184" t="s">
        <v>1074</v>
      </c>
      <c r="E613" s="6" t="s">
        <v>490</v>
      </c>
      <c r="F613" s="2"/>
      <c r="G613" s="8">
        <v>344.81</v>
      </c>
      <c r="I613" s="3" t="s">
        <v>1379</v>
      </c>
      <c r="K613" s="6" t="s">
        <v>326</v>
      </c>
    </row>
    <row r="614" spans="1:13" x14ac:dyDescent="0.25">
      <c r="A614" s="5" t="s">
        <v>531</v>
      </c>
      <c r="C614" s="184" t="s">
        <v>1075</v>
      </c>
      <c r="E614" s="6" t="s">
        <v>484</v>
      </c>
      <c r="F614" s="2"/>
      <c r="G614" s="8">
        <v>500</v>
      </c>
      <c r="I614" s="3" t="s">
        <v>1379</v>
      </c>
      <c r="K614" s="6" t="s">
        <v>326</v>
      </c>
    </row>
    <row r="615" spans="1:13" x14ac:dyDescent="0.25">
      <c r="A615" s="5" t="s">
        <v>531</v>
      </c>
      <c r="C615" s="184" t="s">
        <v>1076</v>
      </c>
      <c r="E615" s="6" t="s">
        <v>1314</v>
      </c>
      <c r="F615" s="2"/>
      <c r="G615" s="8">
        <v>300</v>
      </c>
      <c r="I615" s="3" t="s">
        <v>1379</v>
      </c>
      <c r="K615" s="6" t="s">
        <v>326</v>
      </c>
    </row>
    <row r="616" spans="1:13" x14ac:dyDescent="0.25">
      <c r="A616" s="5" t="s">
        <v>531</v>
      </c>
      <c r="C616" s="184" t="s">
        <v>1077</v>
      </c>
      <c r="E616" s="6" t="s">
        <v>483</v>
      </c>
      <c r="F616" s="2"/>
      <c r="G616" s="8">
        <v>650</v>
      </c>
      <c r="I616" s="3" t="s">
        <v>1379</v>
      </c>
      <c r="K616" s="6" t="s">
        <v>326</v>
      </c>
    </row>
    <row r="617" spans="1:13" x14ac:dyDescent="0.25">
      <c r="A617" s="5" t="s">
        <v>531</v>
      </c>
      <c r="C617" s="184" t="s">
        <v>1078</v>
      </c>
      <c r="E617" s="6" t="s">
        <v>488</v>
      </c>
      <c r="F617" s="2"/>
      <c r="G617" s="8">
        <v>300</v>
      </c>
      <c r="I617" s="3" t="s">
        <v>1379</v>
      </c>
      <c r="K617" s="6" t="s">
        <v>326</v>
      </c>
    </row>
    <row r="618" spans="1:13" x14ac:dyDescent="0.25">
      <c r="A618" s="5" t="s">
        <v>531</v>
      </c>
      <c r="C618" s="184" t="s">
        <v>1079</v>
      </c>
      <c r="E618" s="6" t="s">
        <v>482</v>
      </c>
      <c r="F618" s="2"/>
      <c r="G618" s="8">
        <v>380</v>
      </c>
      <c r="I618" s="3" t="s">
        <v>1379</v>
      </c>
      <c r="K618" s="6" t="s">
        <v>326</v>
      </c>
    </row>
    <row r="619" spans="1:13" x14ac:dyDescent="0.25">
      <c r="A619" s="5" t="s">
        <v>531</v>
      </c>
      <c r="C619" s="184" t="s">
        <v>1080</v>
      </c>
      <c r="E619" s="6" t="s">
        <v>1315</v>
      </c>
      <c r="F619" s="2"/>
      <c r="G619" s="8">
        <v>406.25</v>
      </c>
      <c r="I619" s="3" t="s">
        <v>1379</v>
      </c>
      <c r="K619" s="6" t="s">
        <v>326</v>
      </c>
    </row>
    <row r="620" spans="1:13" x14ac:dyDescent="0.25">
      <c r="A620" s="5" t="s">
        <v>533</v>
      </c>
      <c r="C620" s="184" t="s">
        <v>1081</v>
      </c>
      <c r="E620" s="6" t="s">
        <v>480</v>
      </c>
      <c r="F620" s="2"/>
      <c r="G620" s="8">
        <v>348</v>
      </c>
      <c r="I620" s="3" t="s">
        <v>1379</v>
      </c>
      <c r="K620" s="6" t="s">
        <v>326</v>
      </c>
      <c r="M620" s="182"/>
    </row>
    <row r="621" spans="1:13" x14ac:dyDescent="0.25">
      <c r="A621" s="5" t="s">
        <v>533</v>
      </c>
      <c r="C621" s="184" t="s">
        <v>1082</v>
      </c>
      <c r="E621" s="6" t="s">
        <v>386</v>
      </c>
      <c r="F621" s="2"/>
      <c r="G621" s="8">
        <v>3790.83</v>
      </c>
      <c r="I621" s="3" t="s">
        <v>290</v>
      </c>
      <c r="K621" s="6" t="s">
        <v>307</v>
      </c>
    </row>
    <row r="622" spans="1:13" x14ac:dyDescent="0.25">
      <c r="A622" s="5" t="s">
        <v>533</v>
      </c>
      <c r="C622" s="184" t="s">
        <v>1083</v>
      </c>
      <c r="E622" s="6" t="s">
        <v>261</v>
      </c>
      <c r="F622" s="2"/>
      <c r="G622" s="8">
        <v>1144.7</v>
      </c>
      <c r="I622" s="3" t="s">
        <v>283</v>
      </c>
      <c r="K622" s="6" t="s">
        <v>317</v>
      </c>
    </row>
    <row r="623" spans="1:13" x14ac:dyDescent="0.25">
      <c r="A623" s="5" t="s">
        <v>533</v>
      </c>
      <c r="C623" s="184" t="s">
        <v>1084</v>
      </c>
      <c r="E623" s="6" t="s">
        <v>475</v>
      </c>
      <c r="F623" s="2"/>
      <c r="G623" s="8">
        <v>1097.18</v>
      </c>
      <c r="I623" s="3" t="s">
        <v>288</v>
      </c>
      <c r="K623" s="6" t="s">
        <v>302</v>
      </c>
    </row>
    <row r="624" spans="1:13" x14ac:dyDescent="0.25">
      <c r="A624" s="5" t="s">
        <v>533</v>
      </c>
      <c r="C624" s="184" t="s">
        <v>1084</v>
      </c>
      <c r="E624" s="6" t="s">
        <v>475</v>
      </c>
      <c r="F624" s="2"/>
      <c r="G624" s="8">
        <v>1097.18</v>
      </c>
      <c r="I624" s="3" t="s">
        <v>288</v>
      </c>
      <c r="K624" s="6" t="s">
        <v>302</v>
      </c>
    </row>
    <row r="625" spans="1:13" x14ac:dyDescent="0.25">
      <c r="A625" s="5" t="s">
        <v>533</v>
      </c>
      <c r="C625" s="184" t="s">
        <v>1085</v>
      </c>
      <c r="E625" s="6" t="s">
        <v>493</v>
      </c>
      <c r="F625" s="2"/>
      <c r="G625" s="8">
        <v>4114</v>
      </c>
      <c r="I625" s="3" t="s">
        <v>280</v>
      </c>
      <c r="K625" s="6" t="s">
        <v>313</v>
      </c>
    </row>
    <row r="626" spans="1:13" x14ac:dyDescent="0.25">
      <c r="A626" s="5" t="s">
        <v>533</v>
      </c>
      <c r="C626" s="184" t="s">
        <v>1086</v>
      </c>
      <c r="E626" s="6" t="s">
        <v>386</v>
      </c>
      <c r="F626" s="2"/>
      <c r="G626" s="8">
        <v>1562.29</v>
      </c>
      <c r="I626" s="3" t="s">
        <v>289</v>
      </c>
      <c r="K626" s="6" t="s">
        <v>307</v>
      </c>
    </row>
    <row r="627" spans="1:13" x14ac:dyDescent="0.25">
      <c r="A627" s="5" t="s">
        <v>535</v>
      </c>
      <c r="C627" s="184" t="s">
        <v>1087</v>
      </c>
      <c r="E627" s="6" t="s">
        <v>386</v>
      </c>
      <c r="F627" s="2"/>
      <c r="G627" s="8">
        <v>294.26</v>
      </c>
      <c r="I627" s="3" t="s">
        <v>346</v>
      </c>
      <c r="K627" s="6" t="s">
        <v>307</v>
      </c>
    </row>
    <row r="628" spans="1:13" x14ac:dyDescent="0.25">
      <c r="A628" s="5" t="s">
        <v>533</v>
      </c>
      <c r="C628" s="184" t="s">
        <v>1088</v>
      </c>
      <c r="E628" s="6" t="s">
        <v>1258</v>
      </c>
      <c r="F628" s="2"/>
      <c r="G628" s="8">
        <v>3250</v>
      </c>
      <c r="I628" s="3" t="s">
        <v>275</v>
      </c>
      <c r="K628" s="6" t="s">
        <v>26</v>
      </c>
    </row>
    <row r="629" spans="1:13" x14ac:dyDescent="0.25">
      <c r="A629" s="5" t="s">
        <v>533</v>
      </c>
      <c r="C629" s="184" t="s">
        <v>1089</v>
      </c>
      <c r="E629" s="6" t="s">
        <v>386</v>
      </c>
      <c r="F629" s="2"/>
      <c r="G629" s="8">
        <v>1782.73</v>
      </c>
      <c r="I629" s="3" t="s">
        <v>291</v>
      </c>
      <c r="K629" s="6" t="s">
        <v>307</v>
      </c>
    </row>
    <row r="630" spans="1:13" x14ac:dyDescent="0.25">
      <c r="A630" s="5" t="s">
        <v>535</v>
      </c>
      <c r="C630" s="184" t="s">
        <v>1090</v>
      </c>
      <c r="E630" s="6" t="s">
        <v>1316</v>
      </c>
      <c r="F630" s="2"/>
      <c r="G630" s="8">
        <v>274.67</v>
      </c>
      <c r="I630" s="3" t="s">
        <v>1379</v>
      </c>
      <c r="K630" s="6" t="s">
        <v>326</v>
      </c>
    </row>
    <row r="631" spans="1:13" x14ac:dyDescent="0.25">
      <c r="A631" s="5" t="s">
        <v>531</v>
      </c>
      <c r="C631" s="184" t="s">
        <v>1091</v>
      </c>
      <c r="E631" s="6" t="s">
        <v>1317</v>
      </c>
      <c r="F631" s="2"/>
      <c r="G631" s="8">
        <v>490</v>
      </c>
      <c r="I631" s="3" t="s">
        <v>500</v>
      </c>
      <c r="K631" s="6" t="s">
        <v>1343</v>
      </c>
    </row>
    <row r="632" spans="1:13" x14ac:dyDescent="0.25">
      <c r="A632" s="5" t="s">
        <v>537</v>
      </c>
      <c r="C632" s="184" t="s">
        <v>1092</v>
      </c>
      <c r="E632" s="6" t="s">
        <v>480</v>
      </c>
      <c r="F632" s="2"/>
      <c r="G632" s="8">
        <v>400</v>
      </c>
      <c r="I632" s="3" t="s">
        <v>500</v>
      </c>
      <c r="K632" s="6" t="s">
        <v>1343</v>
      </c>
    </row>
    <row r="633" spans="1:13" x14ac:dyDescent="0.25">
      <c r="A633" s="5" t="s">
        <v>533</v>
      </c>
      <c r="C633" s="184" t="s">
        <v>1093</v>
      </c>
      <c r="E633" s="6" t="s">
        <v>1318</v>
      </c>
      <c r="F633" s="2"/>
      <c r="G633" s="8">
        <v>374.5</v>
      </c>
      <c r="I633" s="3" t="s">
        <v>435</v>
      </c>
      <c r="K633" s="6" t="s">
        <v>324</v>
      </c>
    </row>
    <row r="634" spans="1:13" x14ac:dyDescent="0.25">
      <c r="A634" s="5" t="s">
        <v>533</v>
      </c>
      <c r="C634" s="184" t="s">
        <v>1093</v>
      </c>
      <c r="E634" s="6" t="s">
        <v>1318</v>
      </c>
      <c r="F634" s="2"/>
      <c r="G634" s="8">
        <v>374.5</v>
      </c>
      <c r="I634" s="3" t="s">
        <v>1383</v>
      </c>
      <c r="K634" s="6" t="s">
        <v>324</v>
      </c>
    </row>
    <row r="635" spans="1:13" x14ac:dyDescent="0.25">
      <c r="A635" s="5" t="s">
        <v>533</v>
      </c>
      <c r="C635" s="184" t="s">
        <v>1094</v>
      </c>
      <c r="E635" s="6" t="s">
        <v>463</v>
      </c>
      <c r="F635" s="2"/>
      <c r="G635" s="8">
        <v>1325.22</v>
      </c>
      <c r="I635" s="3" t="s">
        <v>269</v>
      </c>
      <c r="K635" s="6" t="s">
        <v>26</v>
      </c>
    </row>
    <row r="636" spans="1:13" x14ac:dyDescent="0.25">
      <c r="A636" s="5" t="s">
        <v>535</v>
      </c>
      <c r="C636" s="184" t="s">
        <v>1095</v>
      </c>
      <c r="E636" s="6" t="s">
        <v>248</v>
      </c>
      <c r="F636" s="2"/>
      <c r="G636" s="8">
        <v>458.61</v>
      </c>
      <c r="I636" s="3" t="s">
        <v>280</v>
      </c>
      <c r="K636" s="6" t="s">
        <v>316</v>
      </c>
    </row>
    <row r="637" spans="1:13" x14ac:dyDescent="0.25">
      <c r="A637" s="5" t="s">
        <v>533</v>
      </c>
      <c r="C637" s="184" t="s">
        <v>1096</v>
      </c>
      <c r="E637" s="6" t="s">
        <v>251</v>
      </c>
      <c r="F637" s="2"/>
      <c r="G637" s="8">
        <v>283.66000000000003</v>
      </c>
      <c r="I637" s="3" t="s">
        <v>413</v>
      </c>
      <c r="K637" s="6" t="s">
        <v>308</v>
      </c>
    </row>
    <row r="638" spans="1:13" x14ac:dyDescent="0.25">
      <c r="A638" s="5" t="s">
        <v>533</v>
      </c>
      <c r="C638" s="184" t="s">
        <v>1097</v>
      </c>
      <c r="E638" s="6" t="s">
        <v>472</v>
      </c>
      <c r="F638" s="2"/>
      <c r="G638" s="8">
        <v>268.58999999999997</v>
      </c>
      <c r="I638" s="3" t="s">
        <v>280</v>
      </c>
      <c r="K638" s="6" t="s">
        <v>316</v>
      </c>
    </row>
    <row r="639" spans="1:13" x14ac:dyDescent="0.25">
      <c r="A639" s="5" t="s">
        <v>533</v>
      </c>
      <c r="C639" s="184" t="s">
        <v>1098</v>
      </c>
      <c r="E639" s="6" t="s">
        <v>340</v>
      </c>
      <c r="F639" s="2"/>
      <c r="G639" s="8">
        <v>3145.2</v>
      </c>
      <c r="I639" s="3" t="s">
        <v>270</v>
      </c>
      <c r="K639" s="6" t="s">
        <v>26</v>
      </c>
      <c r="M639" s="182"/>
    </row>
    <row r="640" spans="1:13" x14ac:dyDescent="0.25">
      <c r="A640" s="5" t="s">
        <v>533</v>
      </c>
      <c r="C640" s="184" t="s">
        <v>1098</v>
      </c>
      <c r="E640" s="6" t="s">
        <v>340</v>
      </c>
      <c r="F640" s="2"/>
      <c r="G640" s="8">
        <v>3145.2</v>
      </c>
      <c r="I640" s="3" t="s">
        <v>363</v>
      </c>
      <c r="K640" s="6" t="s">
        <v>26</v>
      </c>
    </row>
    <row r="641" spans="1:13" x14ac:dyDescent="0.25">
      <c r="A641" s="5" t="s">
        <v>533</v>
      </c>
      <c r="C641" s="184" t="s">
        <v>1099</v>
      </c>
      <c r="E641" s="6" t="s">
        <v>336</v>
      </c>
      <c r="F641" s="2"/>
      <c r="G641" s="8">
        <v>13831.88</v>
      </c>
      <c r="I641" s="3" t="s">
        <v>281</v>
      </c>
      <c r="K641" s="6" t="s">
        <v>312</v>
      </c>
      <c r="M641" s="182"/>
    </row>
    <row r="642" spans="1:13" x14ac:dyDescent="0.25">
      <c r="A642" s="5" t="s">
        <v>536</v>
      </c>
      <c r="C642" s="184" t="s">
        <v>1100</v>
      </c>
      <c r="E642" s="6" t="s">
        <v>456</v>
      </c>
      <c r="F642" s="2"/>
      <c r="G642" s="8">
        <v>1649.72</v>
      </c>
      <c r="I642" s="3" t="s">
        <v>267</v>
      </c>
      <c r="K642" s="6" t="s">
        <v>27</v>
      </c>
    </row>
    <row r="643" spans="1:13" x14ac:dyDescent="0.25">
      <c r="A643" s="5" t="s">
        <v>536</v>
      </c>
      <c r="C643" s="184" t="s">
        <v>1101</v>
      </c>
      <c r="E643" s="6" t="s">
        <v>456</v>
      </c>
      <c r="F643" s="2"/>
      <c r="G643" s="8">
        <v>1053.08</v>
      </c>
      <c r="I643" s="3" t="s">
        <v>267</v>
      </c>
      <c r="K643" s="6" t="s">
        <v>27</v>
      </c>
    </row>
    <row r="644" spans="1:13" x14ac:dyDescent="0.25">
      <c r="A644" s="5" t="s">
        <v>536</v>
      </c>
      <c r="C644" s="184" t="s">
        <v>1102</v>
      </c>
      <c r="E644" s="6" t="s">
        <v>392</v>
      </c>
      <c r="F644" s="2"/>
      <c r="G644" s="8">
        <v>955.31</v>
      </c>
      <c r="I644" s="3" t="s">
        <v>280</v>
      </c>
      <c r="K644" s="6" t="s">
        <v>300</v>
      </c>
    </row>
    <row r="645" spans="1:13" x14ac:dyDescent="0.25">
      <c r="A645" s="5" t="s">
        <v>536</v>
      </c>
      <c r="C645" s="184" t="s">
        <v>1103</v>
      </c>
      <c r="E645" s="6" t="s">
        <v>259</v>
      </c>
      <c r="F645" s="2"/>
      <c r="G645" s="8">
        <v>285</v>
      </c>
      <c r="I645" s="3" t="s">
        <v>297</v>
      </c>
      <c r="K645" s="6" t="s">
        <v>311</v>
      </c>
    </row>
    <row r="646" spans="1:13" x14ac:dyDescent="0.25">
      <c r="A646" s="5" t="s">
        <v>536</v>
      </c>
      <c r="C646" s="184" t="s">
        <v>1104</v>
      </c>
      <c r="E646" s="185" t="s">
        <v>246</v>
      </c>
      <c r="F646" s="2"/>
      <c r="G646" s="8">
        <v>425</v>
      </c>
      <c r="I646" s="3" t="s">
        <v>281</v>
      </c>
      <c r="K646" s="6" t="s">
        <v>519</v>
      </c>
    </row>
    <row r="647" spans="1:13" x14ac:dyDescent="0.25">
      <c r="A647" s="5" t="s">
        <v>536</v>
      </c>
      <c r="C647" s="184" t="s">
        <v>1105</v>
      </c>
      <c r="E647" s="6" t="s">
        <v>246</v>
      </c>
      <c r="F647" s="2"/>
      <c r="G647" s="8">
        <v>480</v>
      </c>
      <c r="I647" s="3" t="s">
        <v>419</v>
      </c>
      <c r="K647" s="6" t="s">
        <v>27</v>
      </c>
    </row>
    <row r="648" spans="1:13" x14ac:dyDescent="0.25">
      <c r="A648" s="5" t="s">
        <v>536</v>
      </c>
      <c r="C648" s="184" t="s">
        <v>1106</v>
      </c>
      <c r="E648" s="185" t="s">
        <v>246</v>
      </c>
      <c r="F648" s="2"/>
      <c r="G648" s="8">
        <v>380</v>
      </c>
      <c r="I648" s="3" t="s">
        <v>279</v>
      </c>
      <c r="K648" s="6" t="s">
        <v>27</v>
      </c>
    </row>
    <row r="649" spans="1:13" x14ac:dyDescent="0.25">
      <c r="A649" s="5" t="s">
        <v>533</v>
      </c>
      <c r="C649" s="184" t="s">
        <v>1107</v>
      </c>
      <c r="E649" s="6" t="s">
        <v>1299</v>
      </c>
      <c r="F649" s="2"/>
      <c r="G649" s="8">
        <v>515.29999999999995</v>
      </c>
      <c r="I649" s="3" t="s">
        <v>447</v>
      </c>
      <c r="K649" s="6" t="s">
        <v>451</v>
      </c>
    </row>
    <row r="650" spans="1:13" x14ac:dyDescent="0.25">
      <c r="A650" s="5" t="s">
        <v>536</v>
      </c>
      <c r="C650" s="184" t="s">
        <v>1108</v>
      </c>
      <c r="E650" s="6" t="s">
        <v>247</v>
      </c>
      <c r="F650" s="2"/>
      <c r="G650" s="8">
        <v>2121</v>
      </c>
      <c r="I650" s="3" t="s">
        <v>279</v>
      </c>
      <c r="K650" s="6" t="s">
        <v>328</v>
      </c>
    </row>
    <row r="651" spans="1:13" x14ac:dyDescent="0.25">
      <c r="A651" s="5" t="s">
        <v>536</v>
      </c>
      <c r="C651" s="184" t="s">
        <v>1109</v>
      </c>
      <c r="E651" s="6" t="s">
        <v>247</v>
      </c>
      <c r="F651" s="2"/>
      <c r="G651" s="8">
        <v>488</v>
      </c>
      <c r="I651" s="3" t="s">
        <v>279</v>
      </c>
      <c r="K651" s="6" t="s">
        <v>327</v>
      </c>
    </row>
    <row r="652" spans="1:13" x14ac:dyDescent="0.25">
      <c r="A652" s="5" t="s">
        <v>536</v>
      </c>
      <c r="C652" s="184" t="s">
        <v>1109</v>
      </c>
      <c r="E652" s="6" t="s">
        <v>247</v>
      </c>
      <c r="F652" s="2"/>
      <c r="G652" s="8">
        <v>488</v>
      </c>
      <c r="I652" s="3" t="s">
        <v>279</v>
      </c>
      <c r="K652" s="6" t="s">
        <v>402</v>
      </c>
    </row>
    <row r="653" spans="1:13" x14ac:dyDescent="0.25">
      <c r="A653" s="5" t="s">
        <v>537</v>
      </c>
      <c r="C653" s="184" t="s">
        <v>1110</v>
      </c>
      <c r="E653" s="6" t="s">
        <v>247</v>
      </c>
      <c r="F653" s="2"/>
      <c r="G653" s="8">
        <v>275</v>
      </c>
      <c r="I653" s="3" t="s">
        <v>280</v>
      </c>
      <c r="K653" s="6" t="s">
        <v>9</v>
      </c>
    </row>
    <row r="654" spans="1:13" x14ac:dyDescent="0.25">
      <c r="A654" s="5" t="s">
        <v>536</v>
      </c>
      <c r="C654" s="184" t="s">
        <v>1111</v>
      </c>
      <c r="E654" s="6" t="s">
        <v>1319</v>
      </c>
      <c r="F654" s="2"/>
      <c r="G654" s="8">
        <v>682.58</v>
      </c>
      <c r="I654" s="3" t="s">
        <v>282</v>
      </c>
      <c r="K654" s="6" t="s">
        <v>315</v>
      </c>
    </row>
    <row r="655" spans="1:13" x14ac:dyDescent="0.25">
      <c r="A655" s="5" t="s">
        <v>536</v>
      </c>
      <c r="C655" s="184" t="s">
        <v>1111</v>
      </c>
      <c r="E655" s="6" t="s">
        <v>1319</v>
      </c>
      <c r="F655" s="2"/>
      <c r="G655" s="8">
        <v>682.58</v>
      </c>
      <c r="I655" s="3" t="s">
        <v>282</v>
      </c>
      <c r="K655" s="6" t="s">
        <v>315</v>
      </c>
    </row>
    <row r="656" spans="1:13" x14ac:dyDescent="0.25">
      <c r="A656" s="5" t="s">
        <v>536</v>
      </c>
      <c r="C656" s="184" t="s">
        <v>1112</v>
      </c>
      <c r="E656" s="6" t="s">
        <v>1319</v>
      </c>
      <c r="F656" s="2"/>
      <c r="G656" s="8">
        <v>716</v>
      </c>
      <c r="I656" s="3" t="s">
        <v>282</v>
      </c>
      <c r="K656" s="6" t="s">
        <v>315</v>
      </c>
    </row>
    <row r="657" spans="1:13" x14ac:dyDescent="0.25">
      <c r="A657" s="5" t="s">
        <v>533</v>
      </c>
      <c r="C657" s="184" t="s">
        <v>1113</v>
      </c>
      <c r="E657" s="6" t="s">
        <v>455</v>
      </c>
      <c r="F657" s="2"/>
      <c r="G657" s="8">
        <v>4000</v>
      </c>
      <c r="I657" s="3" t="s">
        <v>277</v>
      </c>
      <c r="K657" s="6" t="s">
        <v>497</v>
      </c>
    </row>
    <row r="658" spans="1:13" x14ac:dyDescent="0.25">
      <c r="A658" s="5" t="s">
        <v>533</v>
      </c>
      <c r="C658" s="184" t="s">
        <v>1114</v>
      </c>
      <c r="E658" s="6" t="s">
        <v>455</v>
      </c>
      <c r="F658" s="2"/>
      <c r="G658" s="8">
        <v>1500</v>
      </c>
      <c r="I658" s="3" t="s">
        <v>449</v>
      </c>
      <c r="K658" s="6" t="s">
        <v>1</v>
      </c>
    </row>
    <row r="659" spans="1:13" x14ac:dyDescent="0.25">
      <c r="A659" s="5" t="s">
        <v>536</v>
      </c>
      <c r="C659" s="184" t="s">
        <v>1115</v>
      </c>
      <c r="E659" s="6" t="s">
        <v>1320</v>
      </c>
      <c r="F659" s="2"/>
      <c r="G659" s="8">
        <v>17344.86</v>
      </c>
      <c r="I659" s="3" t="s">
        <v>281</v>
      </c>
      <c r="K659" s="6" t="s">
        <v>1384</v>
      </c>
    </row>
    <row r="660" spans="1:13" x14ac:dyDescent="0.25">
      <c r="A660" s="5" t="s">
        <v>533</v>
      </c>
      <c r="C660" s="184" t="s">
        <v>1116</v>
      </c>
      <c r="E660" s="6" t="s">
        <v>444</v>
      </c>
      <c r="F660" s="2"/>
      <c r="G660" s="8">
        <v>15575</v>
      </c>
      <c r="I660" s="3" t="s">
        <v>275</v>
      </c>
      <c r="K660" s="6" t="s">
        <v>453</v>
      </c>
    </row>
    <row r="661" spans="1:13" x14ac:dyDescent="0.25">
      <c r="A661" s="5" t="s">
        <v>533</v>
      </c>
      <c r="C661" s="184" t="s">
        <v>1117</v>
      </c>
      <c r="E661" s="6" t="s">
        <v>1258</v>
      </c>
      <c r="F661" s="2"/>
      <c r="G661" s="8">
        <v>3250</v>
      </c>
      <c r="I661" s="3" t="s">
        <v>275</v>
      </c>
      <c r="K661" s="6" t="s">
        <v>26</v>
      </c>
    </row>
    <row r="662" spans="1:13" x14ac:dyDescent="0.25">
      <c r="A662" s="5" t="s">
        <v>535</v>
      </c>
      <c r="C662" s="184" t="s">
        <v>1118</v>
      </c>
      <c r="E662" s="6" t="s">
        <v>469</v>
      </c>
      <c r="F662" s="2"/>
      <c r="G662" s="8">
        <v>1176</v>
      </c>
      <c r="I662" s="3" t="s">
        <v>281</v>
      </c>
      <c r="K662" s="6" t="s">
        <v>312</v>
      </c>
    </row>
    <row r="663" spans="1:13" x14ac:dyDescent="0.25">
      <c r="A663" s="5" t="s">
        <v>536</v>
      </c>
      <c r="C663" s="184" t="s">
        <v>1119</v>
      </c>
      <c r="E663" s="6" t="s">
        <v>389</v>
      </c>
      <c r="F663" s="2"/>
      <c r="G663" s="8">
        <v>4813</v>
      </c>
      <c r="I663" s="3" t="s">
        <v>299</v>
      </c>
      <c r="K663" s="6" t="s">
        <v>24</v>
      </c>
    </row>
    <row r="664" spans="1:13" x14ac:dyDescent="0.25">
      <c r="A664" s="5" t="s">
        <v>536</v>
      </c>
      <c r="C664" s="184" t="s">
        <v>1120</v>
      </c>
      <c r="E664" s="6" t="s">
        <v>388</v>
      </c>
      <c r="F664" s="2"/>
      <c r="G664" s="8">
        <v>750</v>
      </c>
      <c r="I664" s="3" t="s">
        <v>279</v>
      </c>
      <c r="K664" s="6" t="s">
        <v>27</v>
      </c>
    </row>
    <row r="665" spans="1:13" x14ac:dyDescent="0.25">
      <c r="A665" s="5" t="s">
        <v>536</v>
      </c>
      <c r="C665" s="184" t="s">
        <v>1121</v>
      </c>
      <c r="E665" s="6" t="s">
        <v>418</v>
      </c>
      <c r="F665" s="2"/>
      <c r="G665" s="8">
        <v>10149.92</v>
      </c>
      <c r="I665" s="3" t="s">
        <v>277</v>
      </c>
      <c r="K665" s="6" t="s">
        <v>314</v>
      </c>
    </row>
    <row r="666" spans="1:13" x14ac:dyDescent="0.25">
      <c r="A666" s="5" t="s">
        <v>536</v>
      </c>
      <c r="C666" s="184" t="s">
        <v>1122</v>
      </c>
      <c r="E666" s="6" t="s">
        <v>1262</v>
      </c>
      <c r="F666" s="2"/>
      <c r="G666" s="8">
        <v>623.13</v>
      </c>
      <c r="I666" s="3" t="s">
        <v>1345</v>
      </c>
      <c r="K666" s="6" t="s">
        <v>497</v>
      </c>
    </row>
    <row r="667" spans="1:13" x14ac:dyDescent="0.25">
      <c r="A667" s="5" t="s">
        <v>536</v>
      </c>
      <c r="C667" s="184" t="s">
        <v>1123</v>
      </c>
      <c r="E667" s="6" t="s">
        <v>463</v>
      </c>
      <c r="F667" s="2"/>
      <c r="G667" s="8">
        <v>1322.59</v>
      </c>
      <c r="I667" s="3" t="s">
        <v>269</v>
      </c>
      <c r="K667" s="6" t="s">
        <v>26</v>
      </c>
      <c r="M667" s="182"/>
    </row>
    <row r="668" spans="1:13" x14ac:dyDescent="0.25">
      <c r="A668" s="5" t="s">
        <v>536</v>
      </c>
      <c r="C668" s="184" t="s">
        <v>1124</v>
      </c>
      <c r="E668" s="6" t="s">
        <v>1289</v>
      </c>
      <c r="F668" s="2"/>
      <c r="G668" s="8">
        <v>760.1</v>
      </c>
      <c r="I668" s="3" t="s">
        <v>1339</v>
      </c>
      <c r="K668" s="6" t="s">
        <v>27</v>
      </c>
    </row>
    <row r="669" spans="1:13" x14ac:dyDescent="0.25">
      <c r="A669" s="5" t="s">
        <v>538</v>
      </c>
      <c r="C669" s="184" t="s">
        <v>1125</v>
      </c>
      <c r="E669" s="6" t="s">
        <v>385</v>
      </c>
      <c r="F669" s="2"/>
      <c r="G669" s="8">
        <v>316.62</v>
      </c>
      <c r="I669" s="3" t="s">
        <v>346</v>
      </c>
      <c r="K669" s="6" t="s">
        <v>322</v>
      </c>
    </row>
    <row r="670" spans="1:13" x14ac:dyDescent="0.25">
      <c r="A670" s="5" t="s">
        <v>535</v>
      </c>
      <c r="C670" s="184" t="s">
        <v>1126</v>
      </c>
      <c r="E670" s="6" t="s">
        <v>469</v>
      </c>
      <c r="F670" s="2"/>
      <c r="G670" s="8">
        <v>1764</v>
      </c>
      <c r="I670" s="3" t="s">
        <v>281</v>
      </c>
      <c r="K670" s="6" t="s">
        <v>312</v>
      </c>
    </row>
    <row r="671" spans="1:13" x14ac:dyDescent="0.25">
      <c r="A671" s="5" t="s">
        <v>535</v>
      </c>
      <c r="C671" s="184" t="s">
        <v>1127</v>
      </c>
      <c r="E671" s="6" t="s">
        <v>469</v>
      </c>
      <c r="F671" s="2"/>
      <c r="G671" s="8">
        <v>1764</v>
      </c>
      <c r="I671" s="3" t="s">
        <v>281</v>
      </c>
      <c r="K671" s="6" t="s">
        <v>312</v>
      </c>
    </row>
    <row r="672" spans="1:13" x14ac:dyDescent="0.25">
      <c r="A672" s="5" t="s">
        <v>536</v>
      </c>
      <c r="C672" s="184" t="s">
        <v>1128</v>
      </c>
      <c r="E672" s="6" t="s">
        <v>456</v>
      </c>
      <c r="F672" s="2"/>
      <c r="G672" s="8">
        <v>7156.13</v>
      </c>
      <c r="I672" s="3" t="s">
        <v>267</v>
      </c>
      <c r="K672" s="6" t="s">
        <v>27</v>
      </c>
    </row>
    <row r="673" spans="1:11" x14ac:dyDescent="0.25">
      <c r="A673" s="5" t="s">
        <v>536</v>
      </c>
      <c r="C673" s="184" t="s">
        <v>1129</v>
      </c>
      <c r="E673" s="6" t="s">
        <v>456</v>
      </c>
      <c r="F673" s="2"/>
      <c r="G673" s="8">
        <v>1878.73</v>
      </c>
      <c r="I673" s="3" t="s">
        <v>267</v>
      </c>
      <c r="K673" s="6" t="s">
        <v>27</v>
      </c>
    </row>
    <row r="674" spans="1:11" x14ac:dyDescent="0.25">
      <c r="A674" s="5" t="s">
        <v>536</v>
      </c>
      <c r="C674" s="184" t="s">
        <v>1130</v>
      </c>
      <c r="E674" s="6" t="s">
        <v>336</v>
      </c>
      <c r="F674" s="2"/>
      <c r="G674" s="8">
        <v>15711.83</v>
      </c>
      <c r="I674" s="3" t="s">
        <v>281</v>
      </c>
      <c r="K674" s="6" t="s">
        <v>312</v>
      </c>
    </row>
    <row r="675" spans="1:11" x14ac:dyDescent="0.25">
      <c r="A675" s="5" t="s">
        <v>536</v>
      </c>
      <c r="C675" s="184" t="s">
        <v>1131</v>
      </c>
      <c r="E675" s="6" t="s">
        <v>340</v>
      </c>
      <c r="F675" s="2"/>
      <c r="G675" s="8">
        <v>3259.74</v>
      </c>
      <c r="I675" s="3" t="s">
        <v>270</v>
      </c>
      <c r="K675" s="6" t="s">
        <v>26</v>
      </c>
    </row>
    <row r="676" spans="1:11" x14ac:dyDescent="0.25">
      <c r="A676" s="5" t="s">
        <v>536</v>
      </c>
      <c r="C676" s="184" t="s">
        <v>1131</v>
      </c>
      <c r="E676" s="6" t="s">
        <v>340</v>
      </c>
      <c r="F676" s="2"/>
      <c r="G676" s="8">
        <v>3259.74</v>
      </c>
      <c r="I676" s="3" t="s">
        <v>270</v>
      </c>
      <c r="K676" s="6" t="s">
        <v>26</v>
      </c>
    </row>
    <row r="677" spans="1:11" x14ac:dyDescent="0.25">
      <c r="A677" s="5" t="s">
        <v>536</v>
      </c>
      <c r="C677" s="184" t="s">
        <v>1132</v>
      </c>
      <c r="E677" s="6" t="s">
        <v>340</v>
      </c>
      <c r="F677" s="2"/>
      <c r="G677" s="8">
        <v>609.76</v>
      </c>
      <c r="I677" s="3" t="s">
        <v>270</v>
      </c>
      <c r="K677" s="6" t="s">
        <v>26</v>
      </c>
    </row>
    <row r="678" spans="1:11" x14ac:dyDescent="0.25">
      <c r="A678" s="5" t="s">
        <v>535</v>
      </c>
      <c r="C678" s="184" t="s">
        <v>1133</v>
      </c>
      <c r="E678" s="6" t="s">
        <v>440</v>
      </c>
      <c r="F678" s="2"/>
      <c r="G678" s="8">
        <v>1446.36</v>
      </c>
      <c r="I678" s="3" t="s">
        <v>277</v>
      </c>
      <c r="K678" s="6" t="s">
        <v>314</v>
      </c>
    </row>
    <row r="679" spans="1:11" x14ac:dyDescent="0.25">
      <c r="A679" s="5" t="s">
        <v>535</v>
      </c>
      <c r="C679" s="184" t="s">
        <v>1134</v>
      </c>
      <c r="E679" s="6" t="s">
        <v>377</v>
      </c>
      <c r="F679" s="2"/>
      <c r="G679" s="8">
        <v>1120</v>
      </c>
      <c r="I679" s="3" t="s">
        <v>281</v>
      </c>
      <c r="K679" s="6" t="s">
        <v>312</v>
      </c>
    </row>
    <row r="680" spans="1:11" x14ac:dyDescent="0.25">
      <c r="A680" s="5" t="s">
        <v>535</v>
      </c>
      <c r="C680" s="184" t="s">
        <v>1135</v>
      </c>
      <c r="E680" s="6" t="s">
        <v>377</v>
      </c>
      <c r="F680" s="2"/>
      <c r="G680" s="8">
        <v>1120</v>
      </c>
      <c r="I680" s="3" t="s">
        <v>281</v>
      </c>
      <c r="K680" s="6" t="s">
        <v>312</v>
      </c>
    </row>
    <row r="681" spans="1:11" x14ac:dyDescent="0.25">
      <c r="A681" s="5" t="s">
        <v>535</v>
      </c>
      <c r="C681" s="184" t="s">
        <v>1136</v>
      </c>
      <c r="E681" s="6" t="s">
        <v>377</v>
      </c>
      <c r="F681" s="2"/>
      <c r="G681" s="8">
        <v>1120</v>
      </c>
      <c r="I681" s="3" t="s">
        <v>281</v>
      </c>
      <c r="K681" s="6" t="s">
        <v>312</v>
      </c>
    </row>
    <row r="682" spans="1:11" x14ac:dyDescent="0.25">
      <c r="A682" s="5" t="s">
        <v>535</v>
      </c>
      <c r="C682" s="184" t="s">
        <v>1137</v>
      </c>
      <c r="E682" s="6" t="s">
        <v>377</v>
      </c>
      <c r="F682" s="2"/>
      <c r="G682" s="8">
        <v>1120</v>
      </c>
      <c r="I682" s="3" t="s">
        <v>281</v>
      </c>
      <c r="K682" s="6" t="s">
        <v>312</v>
      </c>
    </row>
    <row r="683" spans="1:11" x14ac:dyDescent="0.25">
      <c r="A683" s="5" t="s">
        <v>535</v>
      </c>
      <c r="C683" s="184" t="s">
        <v>1138</v>
      </c>
      <c r="E683" s="6" t="s">
        <v>377</v>
      </c>
      <c r="F683" s="2"/>
      <c r="G683" s="8">
        <v>1624</v>
      </c>
      <c r="I683" s="3" t="s">
        <v>281</v>
      </c>
      <c r="K683" s="6" t="s">
        <v>312</v>
      </c>
    </row>
    <row r="684" spans="1:11" x14ac:dyDescent="0.25">
      <c r="A684" s="5" t="s">
        <v>538</v>
      </c>
      <c r="C684" s="184" t="s">
        <v>1139</v>
      </c>
      <c r="E684" s="6" t="s">
        <v>246</v>
      </c>
      <c r="F684" s="2"/>
      <c r="G684" s="8">
        <v>495</v>
      </c>
      <c r="I684" s="3" t="s">
        <v>393</v>
      </c>
      <c r="K684" s="6" t="s">
        <v>27</v>
      </c>
    </row>
    <row r="685" spans="1:11" x14ac:dyDescent="0.25">
      <c r="A685" s="5" t="s">
        <v>538</v>
      </c>
      <c r="C685" s="184" t="s">
        <v>1140</v>
      </c>
      <c r="E685" s="185" t="s">
        <v>246</v>
      </c>
      <c r="F685" s="2"/>
      <c r="G685" s="8">
        <v>525</v>
      </c>
      <c r="I685" s="3" t="s">
        <v>282</v>
      </c>
      <c r="K685" s="6" t="s">
        <v>315</v>
      </c>
    </row>
    <row r="686" spans="1:11" x14ac:dyDescent="0.25">
      <c r="A686" s="5" t="s">
        <v>538</v>
      </c>
      <c r="C686" s="184" t="s">
        <v>1141</v>
      </c>
      <c r="E686" s="6" t="s">
        <v>246</v>
      </c>
      <c r="F686" s="2"/>
      <c r="G686" s="8">
        <v>385</v>
      </c>
      <c r="I686" s="3" t="s">
        <v>282</v>
      </c>
      <c r="K686" s="6" t="s">
        <v>315</v>
      </c>
    </row>
    <row r="687" spans="1:11" x14ac:dyDescent="0.25">
      <c r="A687" s="5" t="s">
        <v>538</v>
      </c>
      <c r="C687" s="184" t="s">
        <v>1142</v>
      </c>
      <c r="E687" s="185" t="s">
        <v>246</v>
      </c>
      <c r="F687" s="2"/>
      <c r="G687" s="8">
        <v>725</v>
      </c>
      <c r="I687" s="3" t="s">
        <v>272</v>
      </c>
      <c r="K687" s="6" t="s">
        <v>313</v>
      </c>
    </row>
    <row r="688" spans="1:11" x14ac:dyDescent="0.25">
      <c r="A688" s="5" t="s">
        <v>536</v>
      </c>
      <c r="C688" s="184" t="s">
        <v>1143</v>
      </c>
      <c r="E688" s="6" t="s">
        <v>1321</v>
      </c>
      <c r="F688" s="2"/>
      <c r="G688" s="8">
        <v>270.99</v>
      </c>
      <c r="I688" s="3" t="s">
        <v>1359</v>
      </c>
      <c r="K688" s="6" t="s">
        <v>302</v>
      </c>
    </row>
    <row r="689" spans="1:11" x14ac:dyDescent="0.25">
      <c r="A689" s="5" t="s">
        <v>535</v>
      </c>
      <c r="C689" s="184" t="s">
        <v>1144</v>
      </c>
      <c r="E689" s="6" t="s">
        <v>1322</v>
      </c>
      <c r="F689" s="2"/>
      <c r="G689" s="8">
        <v>280</v>
      </c>
      <c r="I689" s="3" t="s">
        <v>509</v>
      </c>
      <c r="K689" s="6" t="s">
        <v>510</v>
      </c>
    </row>
    <row r="690" spans="1:11" x14ac:dyDescent="0.25">
      <c r="A690" s="5" t="s">
        <v>538</v>
      </c>
      <c r="C690" s="184" t="s">
        <v>1145</v>
      </c>
      <c r="E690" s="6" t="s">
        <v>423</v>
      </c>
      <c r="F690" s="2"/>
      <c r="G690" s="8">
        <v>813.11</v>
      </c>
      <c r="I690" s="3" t="s">
        <v>272</v>
      </c>
      <c r="K690" s="6" t="s">
        <v>424</v>
      </c>
    </row>
    <row r="691" spans="1:11" x14ac:dyDescent="0.25">
      <c r="A691" s="5" t="s">
        <v>538</v>
      </c>
      <c r="C691" s="184" t="s">
        <v>1145</v>
      </c>
      <c r="E691" s="6" t="s">
        <v>423</v>
      </c>
      <c r="F691" s="2"/>
      <c r="G691" s="8">
        <v>813.11</v>
      </c>
      <c r="I691" s="3" t="s">
        <v>272</v>
      </c>
      <c r="K691" s="6" t="s">
        <v>424</v>
      </c>
    </row>
    <row r="692" spans="1:11" x14ac:dyDescent="0.25">
      <c r="A692" s="5" t="s">
        <v>535</v>
      </c>
      <c r="C692" s="184" t="s">
        <v>1146</v>
      </c>
      <c r="E692" s="6" t="s">
        <v>411</v>
      </c>
      <c r="F692" s="2"/>
      <c r="G692" s="8">
        <v>2010</v>
      </c>
      <c r="I692" s="3" t="s">
        <v>281</v>
      </c>
      <c r="K692" s="6" t="s">
        <v>312</v>
      </c>
    </row>
    <row r="693" spans="1:11" x14ac:dyDescent="0.25">
      <c r="A693" s="5" t="s">
        <v>538</v>
      </c>
      <c r="C693" s="184" t="s">
        <v>1147</v>
      </c>
      <c r="E693" s="6" t="s">
        <v>464</v>
      </c>
      <c r="F693" s="2"/>
      <c r="G693" s="8">
        <v>345</v>
      </c>
      <c r="I693" s="3" t="s">
        <v>1385</v>
      </c>
      <c r="K693" s="6" t="s">
        <v>302</v>
      </c>
    </row>
    <row r="694" spans="1:11" x14ac:dyDescent="0.25">
      <c r="A694" s="5" t="s">
        <v>535</v>
      </c>
      <c r="C694" s="184" t="s">
        <v>1148</v>
      </c>
      <c r="E694" s="6" t="s">
        <v>1293</v>
      </c>
      <c r="F694" s="2"/>
      <c r="G694" s="8">
        <v>290</v>
      </c>
      <c r="I694" s="3" t="s">
        <v>282</v>
      </c>
      <c r="K694" s="6" t="s">
        <v>315</v>
      </c>
    </row>
    <row r="695" spans="1:11" x14ac:dyDescent="0.25">
      <c r="A695" s="5" t="s">
        <v>535</v>
      </c>
      <c r="C695" s="184" t="s">
        <v>1149</v>
      </c>
      <c r="E695" s="6" t="s">
        <v>1323</v>
      </c>
      <c r="F695" s="2"/>
      <c r="G695" s="8">
        <v>400</v>
      </c>
      <c r="I695" s="3" t="s">
        <v>500</v>
      </c>
      <c r="K695" s="6" t="s">
        <v>1343</v>
      </c>
    </row>
    <row r="696" spans="1:11" x14ac:dyDescent="0.25">
      <c r="A696" s="5" t="s">
        <v>538</v>
      </c>
      <c r="C696" s="184" t="s">
        <v>1150</v>
      </c>
      <c r="E696" s="6" t="s">
        <v>1280</v>
      </c>
      <c r="F696" s="2"/>
      <c r="G696" s="8">
        <v>305.31</v>
      </c>
      <c r="I696" s="3" t="s">
        <v>288</v>
      </c>
      <c r="K696" s="6" t="s">
        <v>498</v>
      </c>
    </row>
    <row r="697" spans="1:11" x14ac:dyDescent="0.25">
      <c r="A697" s="5" t="s">
        <v>533</v>
      </c>
      <c r="C697" s="184" t="s">
        <v>1151</v>
      </c>
      <c r="E697" s="6" t="s">
        <v>469</v>
      </c>
      <c r="F697" s="2"/>
      <c r="G697" s="8">
        <v>1764</v>
      </c>
      <c r="I697" s="3" t="s">
        <v>281</v>
      </c>
      <c r="K697" s="6" t="s">
        <v>312</v>
      </c>
    </row>
    <row r="698" spans="1:11" x14ac:dyDescent="0.25">
      <c r="A698" s="5" t="s">
        <v>538</v>
      </c>
      <c r="C698" s="184" t="s">
        <v>1152</v>
      </c>
      <c r="E698" s="6" t="s">
        <v>461</v>
      </c>
      <c r="F698" s="2"/>
      <c r="G698" s="8">
        <v>13527.48</v>
      </c>
      <c r="I698" s="3" t="s">
        <v>345</v>
      </c>
      <c r="K698" s="6" t="s">
        <v>309</v>
      </c>
    </row>
    <row r="699" spans="1:11" x14ac:dyDescent="0.25">
      <c r="A699" s="5" t="s">
        <v>538</v>
      </c>
      <c r="C699" s="184" t="s">
        <v>1152</v>
      </c>
      <c r="E699" s="6" t="s">
        <v>461</v>
      </c>
      <c r="F699" s="2"/>
      <c r="G699" s="8">
        <v>13527.48</v>
      </c>
      <c r="I699" s="3" t="s">
        <v>345</v>
      </c>
      <c r="K699" s="6" t="s">
        <v>309</v>
      </c>
    </row>
    <row r="700" spans="1:11" x14ac:dyDescent="0.25">
      <c r="A700" s="5" t="s">
        <v>538</v>
      </c>
      <c r="C700" s="184" t="s">
        <v>1153</v>
      </c>
      <c r="E700" s="6" t="s">
        <v>1282</v>
      </c>
      <c r="F700" s="2"/>
      <c r="G700" s="8">
        <v>264</v>
      </c>
      <c r="I700" s="3" t="s">
        <v>1359</v>
      </c>
      <c r="K700" s="6" t="s">
        <v>1360</v>
      </c>
    </row>
    <row r="701" spans="1:11" x14ac:dyDescent="0.25">
      <c r="A701" s="5" t="s">
        <v>538</v>
      </c>
      <c r="C701" s="184" t="s">
        <v>1153</v>
      </c>
      <c r="E701" s="6" t="s">
        <v>1282</v>
      </c>
      <c r="F701" s="2"/>
      <c r="G701" s="8">
        <v>264</v>
      </c>
      <c r="I701" s="3" t="s">
        <v>1359</v>
      </c>
      <c r="K701" s="6" t="s">
        <v>1360</v>
      </c>
    </row>
    <row r="702" spans="1:11" x14ac:dyDescent="0.25">
      <c r="A702" s="5" t="s">
        <v>536</v>
      </c>
      <c r="C702" s="184" t="s">
        <v>1154</v>
      </c>
      <c r="E702" s="6" t="s">
        <v>379</v>
      </c>
      <c r="F702" s="2"/>
      <c r="G702" s="8">
        <v>16562.77</v>
      </c>
      <c r="I702" s="3" t="s">
        <v>272</v>
      </c>
      <c r="K702" s="6" t="s">
        <v>425</v>
      </c>
    </row>
    <row r="703" spans="1:11" x14ac:dyDescent="0.25">
      <c r="A703" s="5" t="s">
        <v>535</v>
      </c>
      <c r="C703" s="184" t="s">
        <v>1155</v>
      </c>
      <c r="E703" s="6" t="s">
        <v>1324</v>
      </c>
      <c r="F703" s="2"/>
      <c r="G703" s="8">
        <v>270</v>
      </c>
      <c r="I703" s="3" t="s">
        <v>271</v>
      </c>
      <c r="K703" s="6" t="s">
        <v>313</v>
      </c>
    </row>
    <row r="704" spans="1:11" x14ac:dyDescent="0.25">
      <c r="A704" s="5" t="s">
        <v>536</v>
      </c>
      <c r="C704" s="184" t="s">
        <v>1156</v>
      </c>
      <c r="E704" s="6" t="s">
        <v>1291</v>
      </c>
      <c r="F704" s="2"/>
      <c r="G704" s="8">
        <v>4950</v>
      </c>
      <c r="I704" s="3" t="s">
        <v>1368</v>
      </c>
      <c r="K704" s="6" t="s">
        <v>497</v>
      </c>
    </row>
    <row r="705" spans="1:13" x14ac:dyDescent="0.25">
      <c r="A705" s="5" t="s">
        <v>533</v>
      </c>
      <c r="C705" s="184" t="s">
        <v>1157</v>
      </c>
      <c r="E705" s="6" t="s">
        <v>1258</v>
      </c>
      <c r="F705" s="2"/>
      <c r="G705" s="8">
        <v>2925</v>
      </c>
      <c r="I705" s="3" t="s">
        <v>275</v>
      </c>
      <c r="K705" s="6" t="s">
        <v>26</v>
      </c>
    </row>
    <row r="706" spans="1:13" x14ac:dyDescent="0.25">
      <c r="A706" s="5" t="s">
        <v>533</v>
      </c>
      <c r="C706" s="184" t="s">
        <v>1158</v>
      </c>
      <c r="E706" s="6" t="s">
        <v>488</v>
      </c>
      <c r="F706" s="2"/>
      <c r="G706" s="8">
        <v>600</v>
      </c>
      <c r="I706" s="3" t="s">
        <v>522</v>
      </c>
      <c r="K706" s="6" t="s">
        <v>326</v>
      </c>
    </row>
    <row r="707" spans="1:13" x14ac:dyDescent="0.25">
      <c r="A707" s="5" t="s">
        <v>533</v>
      </c>
      <c r="C707" s="184" t="s">
        <v>1159</v>
      </c>
      <c r="E707" s="6" t="s">
        <v>489</v>
      </c>
      <c r="F707" s="2"/>
      <c r="G707" s="8">
        <v>600</v>
      </c>
      <c r="I707" s="3" t="s">
        <v>522</v>
      </c>
      <c r="K707" s="6" t="s">
        <v>326</v>
      </c>
    </row>
    <row r="708" spans="1:13" x14ac:dyDescent="0.25">
      <c r="A708" s="5" t="s">
        <v>538</v>
      </c>
      <c r="C708" s="184" t="s">
        <v>1160</v>
      </c>
      <c r="E708" s="6" t="s">
        <v>410</v>
      </c>
      <c r="F708" s="2"/>
      <c r="G708" s="8">
        <v>605.64</v>
      </c>
      <c r="I708" s="3" t="s">
        <v>272</v>
      </c>
      <c r="K708" s="6" t="s">
        <v>322</v>
      </c>
    </row>
    <row r="709" spans="1:13" x14ac:dyDescent="0.25">
      <c r="A709" s="5" t="s">
        <v>533</v>
      </c>
      <c r="C709" s="184" t="s">
        <v>1161</v>
      </c>
      <c r="E709" s="6" t="s">
        <v>382</v>
      </c>
      <c r="F709" s="2"/>
      <c r="G709" s="8">
        <v>1524.17</v>
      </c>
      <c r="I709" s="3" t="s">
        <v>281</v>
      </c>
      <c r="K709" s="6" t="s">
        <v>312</v>
      </c>
    </row>
    <row r="710" spans="1:13" x14ac:dyDescent="0.25">
      <c r="A710" s="5" t="s">
        <v>538</v>
      </c>
      <c r="C710" s="184" t="s">
        <v>1162</v>
      </c>
      <c r="E710" s="185" t="s">
        <v>1396</v>
      </c>
      <c r="F710" s="2"/>
      <c r="G710" s="8">
        <v>425.2</v>
      </c>
      <c r="I710" s="3" t="s">
        <v>276</v>
      </c>
      <c r="K710" s="6" t="s">
        <v>21</v>
      </c>
      <c r="M710" s="187" t="s">
        <v>454</v>
      </c>
    </row>
    <row r="711" spans="1:13" x14ac:dyDescent="0.25">
      <c r="A711" s="5" t="s">
        <v>533</v>
      </c>
      <c r="C711" s="184" t="s">
        <v>1163</v>
      </c>
      <c r="E711" s="6" t="s">
        <v>427</v>
      </c>
      <c r="F711" s="2"/>
      <c r="G711" s="8">
        <v>11648.82</v>
      </c>
      <c r="I711" s="3" t="s">
        <v>1386</v>
      </c>
      <c r="K711" s="6" t="s">
        <v>1387</v>
      </c>
    </row>
    <row r="712" spans="1:13" x14ac:dyDescent="0.25">
      <c r="A712" s="5" t="s">
        <v>533</v>
      </c>
      <c r="C712" s="184" t="s">
        <v>1164</v>
      </c>
      <c r="E712" s="6" t="s">
        <v>1325</v>
      </c>
      <c r="F712" s="2"/>
      <c r="G712" s="8">
        <v>380.71</v>
      </c>
      <c r="I712" s="3" t="s">
        <v>265</v>
      </c>
      <c r="K712" s="6" t="s">
        <v>1388</v>
      </c>
    </row>
    <row r="713" spans="1:13" x14ac:dyDescent="0.25">
      <c r="A713" s="5" t="s">
        <v>536</v>
      </c>
      <c r="C713" s="184" t="s">
        <v>1165</v>
      </c>
      <c r="E713" s="185" t="s">
        <v>1396</v>
      </c>
      <c r="F713" s="2"/>
      <c r="G713" s="8">
        <v>670</v>
      </c>
      <c r="I713" s="3" t="s">
        <v>281</v>
      </c>
      <c r="K713" s="6" t="s">
        <v>326</v>
      </c>
      <c r="M713" s="187" t="s">
        <v>454</v>
      </c>
    </row>
    <row r="714" spans="1:13" x14ac:dyDescent="0.25">
      <c r="A714" s="5" t="s">
        <v>536</v>
      </c>
      <c r="C714" s="184" t="s">
        <v>1166</v>
      </c>
      <c r="E714" s="185" t="s">
        <v>1396</v>
      </c>
      <c r="F714" s="2"/>
      <c r="G714" s="8">
        <v>775</v>
      </c>
      <c r="I714" s="3" t="s">
        <v>281</v>
      </c>
      <c r="K714" s="6" t="s">
        <v>326</v>
      </c>
      <c r="M714" s="187" t="s">
        <v>454</v>
      </c>
    </row>
    <row r="715" spans="1:13" x14ac:dyDescent="0.25">
      <c r="A715" s="5" t="s">
        <v>538</v>
      </c>
      <c r="C715" s="184" t="s">
        <v>1167</v>
      </c>
      <c r="E715" s="6" t="s">
        <v>385</v>
      </c>
      <c r="F715" s="2"/>
      <c r="G715" s="8">
        <v>374.26</v>
      </c>
      <c r="I715" s="3" t="s">
        <v>272</v>
      </c>
      <c r="K715" s="6" t="s">
        <v>322</v>
      </c>
    </row>
    <row r="716" spans="1:13" x14ac:dyDescent="0.25">
      <c r="A716" s="5" t="s">
        <v>538</v>
      </c>
      <c r="C716" s="184" t="s">
        <v>1168</v>
      </c>
      <c r="E716" s="6" t="s">
        <v>385</v>
      </c>
      <c r="F716" s="2"/>
      <c r="G716" s="8">
        <v>251.16</v>
      </c>
      <c r="I716" s="3" t="s">
        <v>265</v>
      </c>
      <c r="K716" s="6" t="s">
        <v>322</v>
      </c>
    </row>
    <row r="717" spans="1:13" x14ac:dyDescent="0.25">
      <c r="A717" s="5" t="s">
        <v>538</v>
      </c>
      <c r="C717" s="184" t="s">
        <v>1169</v>
      </c>
      <c r="E717" s="6" t="s">
        <v>385</v>
      </c>
      <c r="F717" s="2"/>
      <c r="G717" s="8">
        <v>374.26</v>
      </c>
      <c r="I717" s="3" t="s">
        <v>272</v>
      </c>
      <c r="K717" s="6" t="s">
        <v>322</v>
      </c>
    </row>
    <row r="718" spans="1:13" x14ac:dyDescent="0.25">
      <c r="A718" s="5" t="s">
        <v>538</v>
      </c>
      <c r="C718" s="184" t="s">
        <v>1170</v>
      </c>
      <c r="E718" s="6" t="s">
        <v>385</v>
      </c>
      <c r="F718" s="2"/>
      <c r="G718" s="8">
        <v>374.78</v>
      </c>
      <c r="I718" s="3" t="s">
        <v>346</v>
      </c>
      <c r="K718" s="6" t="s">
        <v>322</v>
      </c>
    </row>
    <row r="719" spans="1:13" x14ac:dyDescent="0.25">
      <c r="A719" s="5" t="s">
        <v>538</v>
      </c>
      <c r="C719" s="184" t="s">
        <v>1171</v>
      </c>
      <c r="E719" s="6" t="s">
        <v>385</v>
      </c>
      <c r="F719" s="2"/>
      <c r="G719" s="8">
        <v>374.26</v>
      </c>
      <c r="I719" s="3" t="s">
        <v>272</v>
      </c>
      <c r="K719" s="6" t="s">
        <v>322</v>
      </c>
    </row>
    <row r="720" spans="1:13" x14ac:dyDescent="0.25">
      <c r="A720" s="5" t="s">
        <v>538</v>
      </c>
      <c r="C720" s="184" t="s">
        <v>1172</v>
      </c>
      <c r="E720" s="6" t="s">
        <v>1281</v>
      </c>
      <c r="F720" s="2"/>
      <c r="G720" s="8">
        <v>278.5</v>
      </c>
      <c r="I720" s="3" t="s">
        <v>288</v>
      </c>
      <c r="K720" s="6" t="s">
        <v>1358</v>
      </c>
    </row>
    <row r="721" spans="1:13" x14ac:dyDescent="0.25">
      <c r="A721" s="5" t="s">
        <v>538</v>
      </c>
      <c r="C721" s="184" t="s">
        <v>1173</v>
      </c>
      <c r="E721" s="185" t="s">
        <v>1396</v>
      </c>
      <c r="F721" s="2"/>
      <c r="G721" s="8">
        <v>3000</v>
      </c>
      <c r="I721" s="3" t="s">
        <v>1389</v>
      </c>
      <c r="K721" s="6" t="s">
        <v>21</v>
      </c>
      <c r="M721" s="187" t="s">
        <v>454</v>
      </c>
    </row>
    <row r="722" spans="1:13" x14ac:dyDescent="0.25">
      <c r="A722" s="5" t="s">
        <v>533</v>
      </c>
      <c r="C722" s="184" t="s">
        <v>1174</v>
      </c>
      <c r="E722" s="6" t="s">
        <v>381</v>
      </c>
      <c r="F722" s="2"/>
      <c r="G722" s="8">
        <v>14232.43</v>
      </c>
      <c r="I722" s="3" t="s">
        <v>1379</v>
      </c>
      <c r="K722" s="6" t="s">
        <v>311</v>
      </c>
    </row>
    <row r="723" spans="1:13" x14ac:dyDescent="0.25">
      <c r="A723" s="5" t="s">
        <v>533</v>
      </c>
      <c r="C723" s="184" t="s">
        <v>1175</v>
      </c>
      <c r="E723" s="6" t="s">
        <v>381</v>
      </c>
      <c r="F723" s="2"/>
      <c r="G723" s="8">
        <v>2546.1999999999998</v>
      </c>
      <c r="I723" s="3" t="s">
        <v>1379</v>
      </c>
      <c r="K723" s="6" t="s">
        <v>311</v>
      </c>
    </row>
    <row r="724" spans="1:13" x14ac:dyDescent="0.25">
      <c r="A724" s="5" t="s">
        <v>538</v>
      </c>
      <c r="C724" s="184" t="s">
        <v>1176</v>
      </c>
      <c r="E724" s="6" t="s">
        <v>463</v>
      </c>
      <c r="F724" s="2"/>
      <c r="G724" s="8">
        <v>1027</v>
      </c>
      <c r="I724" s="3" t="s">
        <v>269</v>
      </c>
      <c r="K724" s="6" t="s">
        <v>26</v>
      </c>
    </row>
    <row r="725" spans="1:13" x14ac:dyDescent="0.25">
      <c r="A725" s="5" t="s">
        <v>533</v>
      </c>
      <c r="C725" s="184" t="s">
        <v>1177</v>
      </c>
      <c r="E725" s="6" t="s">
        <v>406</v>
      </c>
      <c r="F725" s="2"/>
      <c r="G725" s="8">
        <v>414.38</v>
      </c>
      <c r="I725" s="3" t="s">
        <v>413</v>
      </c>
      <c r="K725" s="6" t="s">
        <v>307</v>
      </c>
    </row>
    <row r="726" spans="1:13" x14ac:dyDescent="0.25">
      <c r="A726" s="5" t="s">
        <v>536</v>
      </c>
      <c r="C726" s="184" t="s">
        <v>1178</v>
      </c>
      <c r="E726" s="6" t="s">
        <v>466</v>
      </c>
      <c r="F726" s="2"/>
      <c r="G726" s="8">
        <v>788.47</v>
      </c>
      <c r="I726" s="3" t="s">
        <v>270</v>
      </c>
      <c r="K726" s="6" t="s">
        <v>26</v>
      </c>
    </row>
    <row r="727" spans="1:13" x14ac:dyDescent="0.25">
      <c r="A727" s="5" t="s">
        <v>533</v>
      </c>
      <c r="C727" s="184" t="s">
        <v>1179</v>
      </c>
      <c r="E727" s="6" t="s">
        <v>495</v>
      </c>
      <c r="F727" s="2"/>
      <c r="G727" s="8">
        <v>600</v>
      </c>
      <c r="I727" s="3" t="s">
        <v>522</v>
      </c>
      <c r="K727" s="6" t="s">
        <v>326</v>
      </c>
    </row>
    <row r="728" spans="1:13" x14ac:dyDescent="0.25">
      <c r="A728" s="5" t="s">
        <v>538</v>
      </c>
      <c r="C728" s="184" t="s">
        <v>1180</v>
      </c>
      <c r="E728" s="6" t="s">
        <v>398</v>
      </c>
      <c r="F728" s="2"/>
      <c r="G728" s="8">
        <v>605.86</v>
      </c>
      <c r="I728" s="3" t="s">
        <v>346</v>
      </c>
      <c r="K728" s="6" t="s">
        <v>323</v>
      </c>
    </row>
    <row r="729" spans="1:13" x14ac:dyDescent="0.25">
      <c r="A729" s="5" t="s">
        <v>538</v>
      </c>
      <c r="C729" s="184" t="s">
        <v>1181</v>
      </c>
      <c r="E729" s="6" t="s">
        <v>398</v>
      </c>
      <c r="F729" s="2"/>
      <c r="G729" s="8">
        <v>-605.87</v>
      </c>
      <c r="I729" s="3" t="s">
        <v>505</v>
      </c>
      <c r="K729" s="6" t="s">
        <v>323</v>
      </c>
    </row>
    <row r="730" spans="1:13" x14ac:dyDescent="0.25">
      <c r="A730" s="5" t="s">
        <v>536</v>
      </c>
      <c r="C730" s="184" t="s">
        <v>1182</v>
      </c>
      <c r="E730" s="6" t="s">
        <v>1326</v>
      </c>
      <c r="F730" s="2"/>
      <c r="G730" s="8">
        <v>794</v>
      </c>
      <c r="I730" s="3" t="s">
        <v>280</v>
      </c>
      <c r="K730" s="6" t="s">
        <v>300</v>
      </c>
    </row>
    <row r="731" spans="1:13" x14ac:dyDescent="0.25">
      <c r="A731" s="5" t="s">
        <v>536</v>
      </c>
      <c r="C731" s="184" t="s">
        <v>1182</v>
      </c>
      <c r="E731" s="6" t="s">
        <v>1326</v>
      </c>
      <c r="F731" s="2"/>
      <c r="G731" s="8">
        <v>794</v>
      </c>
      <c r="I731" s="3" t="s">
        <v>280</v>
      </c>
      <c r="K731" s="6" t="s">
        <v>300</v>
      </c>
    </row>
    <row r="732" spans="1:13" x14ac:dyDescent="0.25">
      <c r="A732" s="5" t="s">
        <v>533</v>
      </c>
      <c r="C732" s="184" t="s">
        <v>1183</v>
      </c>
      <c r="E732" s="6" t="s">
        <v>436</v>
      </c>
      <c r="F732" s="2"/>
      <c r="G732" s="8">
        <v>3088.34</v>
      </c>
      <c r="I732" s="3" t="s">
        <v>296</v>
      </c>
      <c r="K732" s="6" t="s">
        <v>325</v>
      </c>
    </row>
    <row r="733" spans="1:13" x14ac:dyDescent="0.25">
      <c r="A733" s="5" t="s">
        <v>533</v>
      </c>
      <c r="C733" s="184" t="s">
        <v>1184</v>
      </c>
      <c r="E733" s="6" t="s">
        <v>428</v>
      </c>
      <c r="F733" s="2"/>
      <c r="G733" s="8">
        <v>271.29000000000002</v>
      </c>
      <c r="I733" s="3" t="s">
        <v>1354</v>
      </c>
      <c r="K733" s="6" t="s">
        <v>323</v>
      </c>
    </row>
    <row r="734" spans="1:13" x14ac:dyDescent="0.25">
      <c r="A734" s="5" t="s">
        <v>533</v>
      </c>
      <c r="C734" s="184" t="s">
        <v>1185</v>
      </c>
      <c r="E734" s="6" t="s">
        <v>336</v>
      </c>
      <c r="F734" s="2"/>
      <c r="G734" s="8">
        <v>-799.95</v>
      </c>
      <c r="I734" s="3" t="s">
        <v>281</v>
      </c>
      <c r="K734" s="6" t="s">
        <v>312</v>
      </c>
    </row>
    <row r="735" spans="1:13" x14ac:dyDescent="0.25">
      <c r="A735" s="5" t="s">
        <v>538</v>
      </c>
      <c r="C735" s="184" t="s">
        <v>1186</v>
      </c>
      <c r="E735" s="6" t="s">
        <v>340</v>
      </c>
      <c r="F735" s="2"/>
      <c r="G735" s="8">
        <v>1770.22</v>
      </c>
      <c r="I735" s="3" t="s">
        <v>270</v>
      </c>
      <c r="K735" s="6" t="s">
        <v>26</v>
      </c>
    </row>
    <row r="736" spans="1:13" x14ac:dyDescent="0.25">
      <c r="A736" s="5" t="s">
        <v>538</v>
      </c>
      <c r="C736" s="184" t="s">
        <v>1187</v>
      </c>
      <c r="E736" s="6" t="s">
        <v>340</v>
      </c>
      <c r="F736" s="2"/>
      <c r="G736" s="8">
        <v>2180.84</v>
      </c>
      <c r="I736" s="3" t="s">
        <v>363</v>
      </c>
      <c r="K736" s="6" t="s">
        <v>26</v>
      </c>
    </row>
    <row r="737" spans="1:11" x14ac:dyDescent="0.25">
      <c r="A737" s="5" t="s">
        <v>538</v>
      </c>
      <c r="C737" s="184" t="s">
        <v>1187</v>
      </c>
      <c r="E737" s="6" t="s">
        <v>340</v>
      </c>
      <c r="F737" s="2"/>
      <c r="G737" s="8">
        <v>2180.84</v>
      </c>
      <c r="I737" s="3" t="s">
        <v>363</v>
      </c>
      <c r="K737" s="6" t="s">
        <v>26</v>
      </c>
    </row>
    <row r="738" spans="1:11" x14ac:dyDescent="0.25">
      <c r="A738" s="5" t="s">
        <v>538</v>
      </c>
      <c r="C738" s="184" t="s">
        <v>1188</v>
      </c>
      <c r="E738" s="6" t="s">
        <v>261</v>
      </c>
      <c r="F738" s="2"/>
      <c r="G738" s="8">
        <v>6483.62</v>
      </c>
      <c r="I738" s="3" t="s">
        <v>283</v>
      </c>
      <c r="K738" s="6" t="s">
        <v>317</v>
      </c>
    </row>
    <row r="739" spans="1:11" x14ac:dyDescent="0.25">
      <c r="A739" s="5" t="s">
        <v>538</v>
      </c>
      <c r="C739" s="184" t="s">
        <v>1189</v>
      </c>
      <c r="E739" s="6" t="s">
        <v>466</v>
      </c>
      <c r="F739" s="2"/>
      <c r="G739" s="8">
        <v>479.47</v>
      </c>
      <c r="I739" s="3" t="s">
        <v>270</v>
      </c>
      <c r="K739" s="6" t="s">
        <v>26</v>
      </c>
    </row>
    <row r="740" spans="1:11" x14ac:dyDescent="0.25">
      <c r="A740" s="5" t="s">
        <v>533</v>
      </c>
      <c r="C740" s="184" t="s">
        <v>1190</v>
      </c>
      <c r="E740" s="6" t="s">
        <v>1272</v>
      </c>
      <c r="F740" s="2"/>
      <c r="G740" s="8">
        <v>850</v>
      </c>
      <c r="I740" s="3" t="s">
        <v>278</v>
      </c>
      <c r="K740" s="6" t="s">
        <v>513</v>
      </c>
    </row>
    <row r="741" spans="1:11" x14ac:dyDescent="0.25">
      <c r="A741" s="5" t="s">
        <v>533</v>
      </c>
      <c r="C741" s="184" t="s">
        <v>1190</v>
      </c>
      <c r="E741" s="6" t="s">
        <v>1272</v>
      </c>
      <c r="F741" s="2"/>
      <c r="G741" s="8">
        <v>850</v>
      </c>
      <c r="I741" s="3" t="s">
        <v>278</v>
      </c>
      <c r="K741" s="6" t="s">
        <v>513</v>
      </c>
    </row>
    <row r="742" spans="1:11" x14ac:dyDescent="0.25">
      <c r="A742" s="5" t="s">
        <v>536</v>
      </c>
      <c r="C742" s="184" t="s">
        <v>1191</v>
      </c>
      <c r="E742" s="6" t="s">
        <v>434</v>
      </c>
      <c r="F742" s="2"/>
      <c r="G742" s="8">
        <v>336.7</v>
      </c>
      <c r="I742" s="3" t="s">
        <v>345</v>
      </c>
      <c r="K742" s="6" t="s">
        <v>309</v>
      </c>
    </row>
    <row r="743" spans="1:11" x14ac:dyDescent="0.25">
      <c r="A743" s="5" t="s">
        <v>536</v>
      </c>
      <c r="C743" s="184" t="s">
        <v>1192</v>
      </c>
      <c r="E743" s="6" t="s">
        <v>247</v>
      </c>
      <c r="F743" s="2"/>
      <c r="G743" s="8">
        <v>925</v>
      </c>
      <c r="I743" s="3" t="s">
        <v>352</v>
      </c>
      <c r="K743" s="6" t="s">
        <v>27</v>
      </c>
    </row>
    <row r="744" spans="1:11" x14ac:dyDescent="0.25">
      <c r="A744" s="5" t="s">
        <v>536</v>
      </c>
      <c r="C744" s="184" t="s">
        <v>1193</v>
      </c>
      <c r="E744" s="6" t="s">
        <v>247</v>
      </c>
      <c r="F744" s="2"/>
      <c r="G744" s="8">
        <v>935</v>
      </c>
      <c r="I744" s="3" t="s">
        <v>279</v>
      </c>
      <c r="K744" s="6" t="s">
        <v>310</v>
      </c>
    </row>
    <row r="745" spans="1:11" x14ac:dyDescent="0.25">
      <c r="A745" s="5" t="s">
        <v>536</v>
      </c>
      <c r="C745" s="184" t="s">
        <v>1194</v>
      </c>
      <c r="E745" s="6" t="s">
        <v>247</v>
      </c>
      <c r="F745" s="2"/>
      <c r="G745" s="8">
        <v>1165</v>
      </c>
      <c r="I745" s="3" t="s">
        <v>279</v>
      </c>
      <c r="K745" s="6" t="s">
        <v>327</v>
      </c>
    </row>
    <row r="746" spans="1:11" x14ac:dyDescent="0.25">
      <c r="A746" s="5" t="s">
        <v>536</v>
      </c>
      <c r="C746" s="184" t="s">
        <v>1195</v>
      </c>
      <c r="E746" s="6" t="s">
        <v>247</v>
      </c>
      <c r="F746" s="2"/>
      <c r="G746" s="8">
        <v>565</v>
      </c>
      <c r="I746" s="3" t="s">
        <v>279</v>
      </c>
      <c r="K746" s="6" t="s">
        <v>403</v>
      </c>
    </row>
    <row r="747" spans="1:11" x14ac:dyDescent="0.25">
      <c r="A747" s="5" t="s">
        <v>536</v>
      </c>
      <c r="C747" s="184" t="s">
        <v>1196</v>
      </c>
      <c r="E747" s="6" t="s">
        <v>247</v>
      </c>
      <c r="F747" s="2"/>
      <c r="G747" s="8">
        <v>1190</v>
      </c>
      <c r="I747" s="3" t="s">
        <v>279</v>
      </c>
      <c r="K747" s="6" t="s">
        <v>403</v>
      </c>
    </row>
    <row r="748" spans="1:11" x14ac:dyDescent="0.25">
      <c r="A748" s="5" t="s">
        <v>536</v>
      </c>
      <c r="C748" s="184" t="s">
        <v>1196</v>
      </c>
      <c r="E748" s="6" t="s">
        <v>247</v>
      </c>
      <c r="F748" s="2"/>
      <c r="G748" s="8">
        <v>1190</v>
      </c>
      <c r="I748" s="3" t="s">
        <v>279</v>
      </c>
      <c r="K748" s="6" t="s">
        <v>327</v>
      </c>
    </row>
    <row r="749" spans="1:11" x14ac:dyDescent="0.25">
      <c r="A749" s="5" t="s">
        <v>536</v>
      </c>
      <c r="C749" s="184" t="s">
        <v>1197</v>
      </c>
      <c r="E749" s="6" t="s">
        <v>247</v>
      </c>
      <c r="F749" s="2"/>
      <c r="G749" s="8">
        <v>1195</v>
      </c>
      <c r="I749" s="3" t="s">
        <v>1378</v>
      </c>
      <c r="K749" s="6" t="s">
        <v>27</v>
      </c>
    </row>
    <row r="750" spans="1:11" x14ac:dyDescent="0.25">
      <c r="A750" s="5" t="s">
        <v>536</v>
      </c>
      <c r="C750" s="184" t="s">
        <v>1198</v>
      </c>
      <c r="E750" s="6" t="s">
        <v>247</v>
      </c>
      <c r="F750" s="2"/>
      <c r="G750" s="8">
        <v>1245</v>
      </c>
      <c r="I750" s="3" t="s">
        <v>267</v>
      </c>
      <c r="K750" s="6" t="s">
        <v>27</v>
      </c>
    </row>
    <row r="751" spans="1:11" x14ac:dyDescent="0.25">
      <c r="A751" s="5" t="s">
        <v>536</v>
      </c>
      <c r="C751" s="184" t="s">
        <v>1199</v>
      </c>
      <c r="E751" s="6" t="s">
        <v>247</v>
      </c>
      <c r="F751" s="2"/>
      <c r="G751" s="8">
        <v>3380</v>
      </c>
      <c r="I751" s="3" t="s">
        <v>279</v>
      </c>
      <c r="K751" s="6" t="s">
        <v>328</v>
      </c>
    </row>
    <row r="752" spans="1:11" x14ac:dyDescent="0.25">
      <c r="A752" s="5" t="s">
        <v>536</v>
      </c>
      <c r="C752" s="184" t="s">
        <v>1199</v>
      </c>
      <c r="E752" s="6" t="s">
        <v>247</v>
      </c>
      <c r="F752" s="2"/>
      <c r="G752" s="8">
        <v>3380</v>
      </c>
      <c r="I752" s="3" t="s">
        <v>279</v>
      </c>
      <c r="K752" s="6" t="s">
        <v>27</v>
      </c>
    </row>
    <row r="753" spans="1:13" x14ac:dyDescent="0.25">
      <c r="A753" s="5" t="s">
        <v>533</v>
      </c>
      <c r="C753" s="184" t="s">
        <v>1200</v>
      </c>
      <c r="E753" s="6" t="s">
        <v>1327</v>
      </c>
      <c r="F753" s="2"/>
      <c r="G753" s="8">
        <v>3050</v>
      </c>
      <c r="I753" s="3" t="s">
        <v>445</v>
      </c>
      <c r="K753" s="6" t="s">
        <v>503</v>
      </c>
    </row>
    <row r="754" spans="1:13" x14ac:dyDescent="0.25">
      <c r="A754" s="5" t="s">
        <v>538</v>
      </c>
      <c r="C754" s="184" t="s">
        <v>1201</v>
      </c>
      <c r="E754" s="6" t="s">
        <v>1303</v>
      </c>
      <c r="F754" s="2"/>
      <c r="G754" s="8">
        <v>253</v>
      </c>
      <c r="I754" s="3" t="s">
        <v>280</v>
      </c>
      <c r="K754" s="6" t="s">
        <v>316</v>
      </c>
    </row>
    <row r="755" spans="1:13" x14ac:dyDescent="0.25">
      <c r="A755" s="5" t="s">
        <v>536</v>
      </c>
      <c r="C755" s="184" t="s">
        <v>1202</v>
      </c>
      <c r="E755" s="6" t="s">
        <v>489</v>
      </c>
      <c r="F755" s="2"/>
      <c r="G755" s="8">
        <v>400</v>
      </c>
      <c r="I755" s="3" t="s">
        <v>271</v>
      </c>
      <c r="K755" s="6" t="s">
        <v>313</v>
      </c>
    </row>
    <row r="756" spans="1:13" x14ac:dyDescent="0.25">
      <c r="A756" s="5" t="s">
        <v>538</v>
      </c>
      <c r="C756" s="184" t="s">
        <v>1203</v>
      </c>
      <c r="E756" s="6" t="s">
        <v>429</v>
      </c>
      <c r="F756" s="2"/>
      <c r="G756" s="8">
        <v>259.8</v>
      </c>
      <c r="I756" s="3" t="s">
        <v>297</v>
      </c>
      <c r="K756" s="6" t="s">
        <v>311</v>
      </c>
    </row>
    <row r="757" spans="1:13" x14ac:dyDescent="0.25">
      <c r="A757" s="5" t="s">
        <v>536</v>
      </c>
      <c r="C757" s="184" t="s">
        <v>1204</v>
      </c>
      <c r="E757" s="185" t="s">
        <v>1396</v>
      </c>
      <c r="F757" s="2"/>
      <c r="G757" s="8">
        <v>700</v>
      </c>
      <c r="I757" s="3" t="s">
        <v>281</v>
      </c>
      <c r="K757" s="6" t="s">
        <v>326</v>
      </c>
      <c r="M757" s="187" t="s">
        <v>454</v>
      </c>
    </row>
    <row r="758" spans="1:13" x14ac:dyDescent="0.25">
      <c r="A758" s="5" t="s">
        <v>536</v>
      </c>
      <c r="C758" s="184" t="s">
        <v>1205</v>
      </c>
      <c r="E758" s="6" t="s">
        <v>379</v>
      </c>
      <c r="F758" s="2"/>
      <c r="G758" s="8">
        <v>12187.63</v>
      </c>
      <c r="I758" s="3" t="s">
        <v>272</v>
      </c>
      <c r="K758" s="6" t="s">
        <v>425</v>
      </c>
    </row>
    <row r="759" spans="1:13" x14ac:dyDescent="0.25">
      <c r="A759" s="5" t="s">
        <v>538</v>
      </c>
      <c r="C759" s="184" t="s">
        <v>1206</v>
      </c>
      <c r="E759" s="6" t="s">
        <v>464</v>
      </c>
      <c r="F759" s="2"/>
      <c r="G759" s="8">
        <v>991.35</v>
      </c>
      <c r="I759" s="3" t="s">
        <v>1385</v>
      </c>
      <c r="K759" s="6" t="s">
        <v>302</v>
      </c>
    </row>
    <row r="760" spans="1:13" x14ac:dyDescent="0.25">
      <c r="A760" s="5" t="s">
        <v>538</v>
      </c>
      <c r="C760" s="184" t="s">
        <v>1206</v>
      </c>
      <c r="E760" s="6" t="s">
        <v>464</v>
      </c>
      <c r="F760" s="2"/>
      <c r="G760" s="8">
        <v>991.35</v>
      </c>
      <c r="I760" s="3" t="s">
        <v>1385</v>
      </c>
      <c r="K760" s="6" t="s">
        <v>302</v>
      </c>
    </row>
    <row r="761" spans="1:13" x14ac:dyDescent="0.25">
      <c r="A761" s="5" t="s">
        <v>538</v>
      </c>
      <c r="C761" s="184" t="s">
        <v>1207</v>
      </c>
      <c r="E761" s="6" t="s">
        <v>1328</v>
      </c>
      <c r="F761" s="2"/>
      <c r="G761" s="8">
        <v>284.81</v>
      </c>
      <c r="I761" s="3" t="s">
        <v>293</v>
      </c>
      <c r="K761" s="6" t="s">
        <v>22</v>
      </c>
    </row>
    <row r="762" spans="1:13" x14ac:dyDescent="0.25">
      <c r="A762" s="5" t="s">
        <v>538</v>
      </c>
      <c r="C762" s="184" t="s">
        <v>1208</v>
      </c>
      <c r="E762" s="6" t="s">
        <v>1329</v>
      </c>
      <c r="F762" s="2"/>
      <c r="G762" s="8">
        <v>5000</v>
      </c>
      <c r="I762" s="3" t="s">
        <v>500</v>
      </c>
      <c r="K762" s="6" t="s">
        <v>1390</v>
      </c>
    </row>
    <row r="763" spans="1:13" x14ac:dyDescent="0.25">
      <c r="A763" s="5" t="s">
        <v>538</v>
      </c>
      <c r="C763" s="184" t="s">
        <v>1209</v>
      </c>
      <c r="E763" s="6" t="s">
        <v>1329</v>
      </c>
      <c r="F763" s="2"/>
      <c r="G763" s="8">
        <v>15000</v>
      </c>
      <c r="I763" s="3" t="s">
        <v>500</v>
      </c>
      <c r="K763" s="6" t="s">
        <v>1390</v>
      </c>
    </row>
    <row r="764" spans="1:13" x14ac:dyDescent="0.25">
      <c r="A764" s="5" t="s">
        <v>536</v>
      </c>
      <c r="C764" s="184" t="s">
        <v>1210</v>
      </c>
      <c r="E764" s="6" t="s">
        <v>474</v>
      </c>
      <c r="F764" s="2"/>
      <c r="G764" s="8">
        <v>1536.19</v>
      </c>
      <c r="I764" s="3" t="s">
        <v>500</v>
      </c>
      <c r="K764" s="6" t="s">
        <v>520</v>
      </c>
    </row>
    <row r="765" spans="1:13" x14ac:dyDescent="0.25">
      <c r="A765" s="5" t="s">
        <v>536</v>
      </c>
      <c r="C765" s="184" t="s">
        <v>1211</v>
      </c>
      <c r="E765" s="6" t="s">
        <v>474</v>
      </c>
      <c r="F765" s="2"/>
      <c r="G765" s="8">
        <v>567</v>
      </c>
      <c r="I765" s="3" t="s">
        <v>353</v>
      </c>
      <c r="K765" s="6" t="s">
        <v>1391</v>
      </c>
    </row>
    <row r="766" spans="1:13" x14ac:dyDescent="0.25">
      <c r="A766" s="5" t="s">
        <v>538</v>
      </c>
      <c r="C766" s="184" t="s">
        <v>1212</v>
      </c>
      <c r="E766" s="6" t="s">
        <v>1330</v>
      </c>
      <c r="F766" s="2"/>
      <c r="G766" s="8">
        <v>4139.84</v>
      </c>
      <c r="I766" s="3" t="s">
        <v>415</v>
      </c>
      <c r="K766" s="6" t="s">
        <v>1392</v>
      </c>
    </row>
    <row r="767" spans="1:13" x14ac:dyDescent="0.25">
      <c r="A767" s="5" t="s">
        <v>536</v>
      </c>
      <c r="C767" s="184" t="s">
        <v>1213</v>
      </c>
      <c r="E767" s="6" t="s">
        <v>469</v>
      </c>
      <c r="F767" s="2"/>
      <c r="G767" s="8">
        <v>1764</v>
      </c>
      <c r="I767" s="3" t="s">
        <v>281</v>
      </c>
      <c r="K767" s="6" t="s">
        <v>312</v>
      </c>
    </row>
    <row r="768" spans="1:13" x14ac:dyDescent="0.25">
      <c r="A768" s="5" t="s">
        <v>536</v>
      </c>
      <c r="C768" s="184" t="s">
        <v>1214</v>
      </c>
      <c r="E768" s="6" t="s">
        <v>1331</v>
      </c>
      <c r="F768" s="2"/>
      <c r="G768" s="8">
        <v>305.55</v>
      </c>
      <c r="I768" s="3" t="s">
        <v>500</v>
      </c>
      <c r="K768" s="6" t="s">
        <v>1343</v>
      </c>
    </row>
    <row r="769" spans="1:11" x14ac:dyDescent="0.25">
      <c r="A769" s="5" t="s">
        <v>536</v>
      </c>
      <c r="C769" s="184" t="s">
        <v>1215</v>
      </c>
      <c r="E769" s="6" t="s">
        <v>1332</v>
      </c>
      <c r="F769" s="2"/>
      <c r="G769" s="8">
        <v>1795</v>
      </c>
      <c r="I769" s="3" t="s">
        <v>500</v>
      </c>
      <c r="K769" s="6" t="s">
        <v>1343</v>
      </c>
    </row>
    <row r="770" spans="1:11" x14ac:dyDescent="0.25">
      <c r="A770" s="5" t="s">
        <v>536</v>
      </c>
      <c r="C770" s="184" t="s">
        <v>1216</v>
      </c>
      <c r="E770" s="6" t="s">
        <v>436</v>
      </c>
      <c r="F770" s="2"/>
      <c r="G770" s="8">
        <v>-245.33</v>
      </c>
      <c r="I770" s="3" t="s">
        <v>280</v>
      </c>
      <c r="K770" s="6" t="s">
        <v>300</v>
      </c>
    </row>
    <row r="771" spans="1:11" x14ac:dyDescent="0.25">
      <c r="A771" s="5" t="s">
        <v>536</v>
      </c>
      <c r="C771" s="184" t="s">
        <v>1217</v>
      </c>
      <c r="E771" s="6" t="s">
        <v>436</v>
      </c>
      <c r="F771" s="2"/>
      <c r="G771" s="8">
        <v>-860.48</v>
      </c>
      <c r="I771" s="3" t="s">
        <v>280</v>
      </c>
      <c r="K771" s="6" t="s">
        <v>300</v>
      </c>
    </row>
    <row r="772" spans="1:11" x14ac:dyDescent="0.25">
      <c r="A772" s="5" t="s">
        <v>536</v>
      </c>
      <c r="C772" s="184" t="s">
        <v>1218</v>
      </c>
      <c r="E772" s="6" t="s">
        <v>436</v>
      </c>
      <c r="F772" s="2"/>
      <c r="G772" s="8">
        <v>2507.44</v>
      </c>
      <c r="I772" s="3" t="s">
        <v>280</v>
      </c>
      <c r="K772" s="6" t="s">
        <v>300</v>
      </c>
    </row>
    <row r="773" spans="1:11" x14ac:dyDescent="0.25">
      <c r="A773" s="5" t="s">
        <v>536</v>
      </c>
      <c r="C773" s="184" t="s">
        <v>1219</v>
      </c>
      <c r="E773" s="6" t="s">
        <v>436</v>
      </c>
      <c r="F773" s="2"/>
      <c r="G773" s="8">
        <v>850.34</v>
      </c>
      <c r="I773" s="3" t="s">
        <v>280</v>
      </c>
      <c r="K773" s="6" t="s">
        <v>300</v>
      </c>
    </row>
    <row r="774" spans="1:11" x14ac:dyDescent="0.25">
      <c r="A774" s="5" t="s">
        <v>536</v>
      </c>
      <c r="C774" s="184" t="s">
        <v>1220</v>
      </c>
      <c r="E774" s="6" t="s">
        <v>436</v>
      </c>
      <c r="F774" s="2"/>
      <c r="G774" s="8">
        <v>3139.58</v>
      </c>
      <c r="I774" s="3" t="s">
        <v>280</v>
      </c>
      <c r="K774" s="6" t="s">
        <v>300</v>
      </c>
    </row>
    <row r="775" spans="1:11" x14ac:dyDescent="0.25">
      <c r="A775" s="5" t="s">
        <v>536</v>
      </c>
      <c r="C775" s="184" t="s">
        <v>1221</v>
      </c>
      <c r="E775" s="6" t="s">
        <v>436</v>
      </c>
      <c r="F775" s="2"/>
      <c r="G775" s="8">
        <v>850.34</v>
      </c>
      <c r="I775" s="3" t="s">
        <v>280</v>
      </c>
      <c r="K775" s="6" t="s">
        <v>300</v>
      </c>
    </row>
    <row r="776" spans="1:11" x14ac:dyDescent="0.25">
      <c r="A776" s="5" t="s">
        <v>536</v>
      </c>
      <c r="C776" s="184" t="s">
        <v>1222</v>
      </c>
      <c r="E776" s="6" t="s">
        <v>436</v>
      </c>
      <c r="F776" s="2"/>
      <c r="G776" s="8">
        <v>3141.86</v>
      </c>
      <c r="I776" s="3" t="s">
        <v>296</v>
      </c>
      <c r="K776" s="6" t="s">
        <v>325</v>
      </c>
    </row>
    <row r="777" spans="1:11" x14ac:dyDescent="0.25">
      <c r="A777" s="5" t="s">
        <v>536</v>
      </c>
      <c r="C777" s="184" t="s">
        <v>1223</v>
      </c>
      <c r="E777" s="6" t="s">
        <v>436</v>
      </c>
      <c r="F777" s="2"/>
      <c r="G777" s="8">
        <v>1095.67</v>
      </c>
      <c r="I777" s="3" t="s">
        <v>280</v>
      </c>
      <c r="K777" s="6" t="s">
        <v>300</v>
      </c>
    </row>
    <row r="778" spans="1:11" x14ac:dyDescent="0.25">
      <c r="A778" s="5" t="s">
        <v>536</v>
      </c>
      <c r="C778" s="184" t="s">
        <v>1224</v>
      </c>
      <c r="E778" s="6" t="s">
        <v>436</v>
      </c>
      <c r="F778" s="2"/>
      <c r="G778" s="8">
        <v>3137.96</v>
      </c>
      <c r="I778" s="3" t="s">
        <v>296</v>
      </c>
      <c r="K778" s="6" t="s">
        <v>325</v>
      </c>
    </row>
    <row r="779" spans="1:11" x14ac:dyDescent="0.25">
      <c r="A779" s="5" t="s">
        <v>536</v>
      </c>
      <c r="C779" s="184" t="s">
        <v>1225</v>
      </c>
      <c r="E779" s="6" t="s">
        <v>436</v>
      </c>
      <c r="F779" s="2"/>
      <c r="G779" s="8">
        <v>2121.63</v>
      </c>
      <c r="I779" s="3" t="s">
        <v>280</v>
      </c>
      <c r="K779" s="6" t="s">
        <v>300</v>
      </c>
    </row>
    <row r="780" spans="1:11" x14ac:dyDescent="0.25">
      <c r="A780" s="5" t="s">
        <v>538</v>
      </c>
      <c r="C780" s="184" t="s">
        <v>1226</v>
      </c>
      <c r="E780" s="6" t="s">
        <v>1333</v>
      </c>
      <c r="F780" s="2"/>
      <c r="G780" s="8">
        <v>380</v>
      </c>
      <c r="I780" s="3" t="s">
        <v>275</v>
      </c>
      <c r="K780" s="6" t="s">
        <v>355</v>
      </c>
    </row>
    <row r="781" spans="1:11" x14ac:dyDescent="0.25">
      <c r="A781" s="5" t="s">
        <v>538</v>
      </c>
      <c r="C781" s="184" t="s">
        <v>1227</v>
      </c>
      <c r="E781" s="6" t="s">
        <v>386</v>
      </c>
      <c r="F781" s="2"/>
      <c r="G781" s="8">
        <v>2558.6999999999998</v>
      </c>
      <c r="I781" s="3" t="s">
        <v>290</v>
      </c>
      <c r="K781" s="6" t="s">
        <v>307</v>
      </c>
    </row>
    <row r="782" spans="1:11" x14ac:dyDescent="0.25">
      <c r="A782" s="5" t="s">
        <v>538</v>
      </c>
      <c r="C782" s="184" t="s">
        <v>1228</v>
      </c>
      <c r="E782" s="6" t="s">
        <v>386</v>
      </c>
      <c r="F782" s="2"/>
      <c r="G782" s="8">
        <v>-294.26</v>
      </c>
      <c r="I782" s="3" t="s">
        <v>346</v>
      </c>
      <c r="K782" s="6" t="s">
        <v>307</v>
      </c>
    </row>
    <row r="783" spans="1:11" x14ac:dyDescent="0.25">
      <c r="A783" s="5" t="s">
        <v>536</v>
      </c>
      <c r="C783" s="184" t="s">
        <v>1229</v>
      </c>
      <c r="E783" s="6" t="s">
        <v>344</v>
      </c>
      <c r="F783" s="2"/>
      <c r="G783" s="8">
        <v>3152.39</v>
      </c>
      <c r="I783" s="3" t="s">
        <v>338</v>
      </c>
      <c r="K783" s="6" t="s">
        <v>303</v>
      </c>
    </row>
    <row r="784" spans="1:11" x14ac:dyDescent="0.25">
      <c r="A784" s="5" t="s">
        <v>538</v>
      </c>
      <c r="C784" s="184" t="s">
        <v>1230</v>
      </c>
      <c r="E784" s="6" t="s">
        <v>386</v>
      </c>
      <c r="F784" s="2"/>
      <c r="G784" s="8">
        <v>397.25</v>
      </c>
      <c r="I784" s="3" t="s">
        <v>346</v>
      </c>
      <c r="K784" s="6" t="s">
        <v>307</v>
      </c>
    </row>
    <row r="785" spans="1:13" x14ac:dyDescent="0.25">
      <c r="A785" s="5" t="s">
        <v>538</v>
      </c>
      <c r="C785" s="184" t="s">
        <v>1231</v>
      </c>
      <c r="E785" s="6" t="s">
        <v>386</v>
      </c>
      <c r="F785" s="2"/>
      <c r="G785" s="8">
        <v>1304.9100000000001</v>
      </c>
      <c r="I785" s="3" t="s">
        <v>291</v>
      </c>
      <c r="K785" s="6" t="s">
        <v>307</v>
      </c>
    </row>
    <row r="786" spans="1:13" x14ac:dyDescent="0.25">
      <c r="A786" s="5" t="s">
        <v>538</v>
      </c>
      <c r="C786" s="184" t="s">
        <v>1232</v>
      </c>
      <c r="E786" s="6" t="s">
        <v>386</v>
      </c>
      <c r="F786" s="2"/>
      <c r="G786" s="8">
        <v>284.41000000000003</v>
      </c>
      <c r="I786" s="3" t="s">
        <v>293</v>
      </c>
      <c r="K786" s="6" t="s">
        <v>307</v>
      </c>
    </row>
    <row r="787" spans="1:13" x14ac:dyDescent="0.25">
      <c r="A787" s="5" t="s">
        <v>538</v>
      </c>
      <c r="C787" s="184" t="s">
        <v>1233</v>
      </c>
      <c r="E787" s="6" t="s">
        <v>386</v>
      </c>
      <c r="F787" s="2"/>
      <c r="G787" s="8">
        <v>1204.94</v>
      </c>
      <c r="I787" s="3" t="s">
        <v>289</v>
      </c>
      <c r="K787" s="6" t="s">
        <v>307</v>
      </c>
    </row>
    <row r="788" spans="1:13" x14ac:dyDescent="0.25">
      <c r="A788" s="5" t="s">
        <v>538</v>
      </c>
      <c r="C788" s="184" t="s">
        <v>1234</v>
      </c>
      <c r="E788" s="6" t="s">
        <v>247</v>
      </c>
      <c r="F788" s="2"/>
      <c r="G788" s="8">
        <v>990</v>
      </c>
      <c r="I788" s="3" t="s">
        <v>1393</v>
      </c>
      <c r="K788" s="6" t="s">
        <v>27</v>
      </c>
      <c r="M788" s="182"/>
    </row>
    <row r="789" spans="1:13" x14ac:dyDescent="0.25">
      <c r="A789" s="5" t="s">
        <v>538</v>
      </c>
      <c r="C789" s="184" t="s">
        <v>1235</v>
      </c>
      <c r="E789" s="6" t="s">
        <v>247</v>
      </c>
      <c r="F789" s="2"/>
      <c r="G789" s="8">
        <v>1371</v>
      </c>
      <c r="I789" s="3" t="s">
        <v>376</v>
      </c>
      <c r="K789" s="6" t="s">
        <v>27</v>
      </c>
    </row>
    <row r="790" spans="1:13" x14ac:dyDescent="0.25">
      <c r="A790" s="5" t="s">
        <v>538</v>
      </c>
      <c r="C790" s="184" t="s">
        <v>1236</v>
      </c>
      <c r="E790" s="6" t="s">
        <v>247</v>
      </c>
      <c r="F790" s="2"/>
      <c r="G790" s="8">
        <v>458</v>
      </c>
      <c r="I790" s="3" t="s">
        <v>279</v>
      </c>
      <c r="K790" s="6" t="s">
        <v>310</v>
      </c>
    </row>
    <row r="791" spans="1:13" x14ac:dyDescent="0.25">
      <c r="A791" s="5" t="s">
        <v>538</v>
      </c>
      <c r="C791" s="184" t="s">
        <v>1236</v>
      </c>
      <c r="E791" s="6" t="s">
        <v>247</v>
      </c>
      <c r="F791" s="2"/>
      <c r="G791" s="8">
        <v>458</v>
      </c>
      <c r="I791" s="3" t="s">
        <v>279</v>
      </c>
      <c r="K791" s="6" t="s">
        <v>327</v>
      </c>
    </row>
    <row r="792" spans="1:13" x14ac:dyDescent="0.25">
      <c r="A792" s="5" t="s">
        <v>538</v>
      </c>
      <c r="C792" s="184" t="s">
        <v>1237</v>
      </c>
      <c r="E792" s="6" t="s">
        <v>1334</v>
      </c>
      <c r="F792" s="2"/>
      <c r="G792" s="8">
        <v>283</v>
      </c>
      <c r="I792" s="3" t="s">
        <v>279</v>
      </c>
      <c r="K792" s="6" t="s">
        <v>27</v>
      </c>
    </row>
    <row r="793" spans="1:13" x14ac:dyDescent="0.25">
      <c r="A793" s="5" t="s">
        <v>538</v>
      </c>
      <c r="C793" s="184" t="s">
        <v>1238</v>
      </c>
      <c r="E793" s="6" t="s">
        <v>1334</v>
      </c>
      <c r="F793" s="2"/>
      <c r="G793" s="8">
        <v>283</v>
      </c>
      <c r="I793" s="3" t="s">
        <v>279</v>
      </c>
      <c r="K793" s="6" t="s">
        <v>27</v>
      </c>
    </row>
    <row r="794" spans="1:13" x14ac:dyDescent="0.25">
      <c r="A794" s="5" t="s">
        <v>538</v>
      </c>
      <c r="C794" s="184" t="s">
        <v>1239</v>
      </c>
      <c r="E794" s="6" t="s">
        <v>1335</v>
      </c>
      <c r="F794" s="2"/>
      <c r="G794" s="8">
        <v>885</v>
      </c>
      <c r="I794" s="3" t="s">
        <v>1394</v>
      </c>
      <c r="K794" s="6" t="s">
        <v>324</v>
      </c>
    </row>
    <row r="795" spans="1:13" x14ac:dyDescent="0.25">
      <c r="A795" s="5" t="s">
        <v>538</v>
      </c>
      <c r="C795" s="184" t="s">
        <v>1240</v>
      </c>
      <c r="E795" s="6" t="s">
        <v>1336</v>
      </c>
      <c r="F795" s="2"/>
      <c r="G795" s="8">
        <v>30426.5</v>
      </c>
      <c r="I795" s="3" t="s">
        <v>1395</v>
      </c>
      <c r="K795" s="6" t="s">
        <v>1375</v>
      </c>
    </row>
    <row r="796" spans="1:13" x14ac:dyDescent="0.25">
      <c r="A796" s="5" t="s">
        <v>538</v>
      </c>
      <c r="C796" s="184" t="s">
        <v>1241</v>
      </c>
      <c r="E796" s="6" t="s">
        <v>1336</v>
      </c>
      <c r="F796" s="2"/>
      <c r="G796" s="8">
        <v>30426.5</v>
      </c>
      <c r="I796" s="3" t="s">
        <v>1395</v>
      </c>
      <c r="K796" s="6" t="s">
        <v>1375</v>
      </c>
    </row>
    <row r="797" spans="1:13" x14ac:dyDescent="0.25">
      <c r="A797" s="5" t="s">
        <v>538</v>
      </c>
      <c r="C797" s="184" t="s">
        <v>1242</v>
      </c>
      <c r="E797" s="6" t="s">
        <v>404</v>
      </c>
      <c r="F797" s="2"/>
      <c r="G797" s="8">
        <v>1128</v>
      </c>
      <c r="I797" s="3" t="s">
        <v>448</v>
      </c>
      <c r="K797" s="6" t="s">
        <v>319</v>
      </c>
    </row>
    <row r="798" spans="1:13" x14ac:dyDescent="0.25">
      <c r="A798" s="5" t="s">
        <v>538</v>
      </c>
      <c r="C798" s="184" t="s">
        <v>1243</v>
      </c>
      <c r="E798" s="6" t="s">
        <v>404</v>
      </c>
      <c r="F798" s="2"/>
      <c r="G798" s="8">
        <v>1108</v>
      </c>
      <c r="I798" s="3" t="s">
        <v>448</v>
      </c>
      <c r="K798" s="6" t="s">
        <v>319</v>
      </c>
    </row>
    <row r="799" spans="1:13" x14ac:dyDescent="0.25">
      <c r="A799" s="5" t="s">
        <v>538</v>
      </c>
      <c r="C799" s="184" t="s">
        <v>1243</v>
      </c>
      <c r="E799" s="6" t="s">
        <v>404</v>
      </c>
      <c r="F799" s="2"/>
      <c r="G799" s="8">
        <v>1108</v>
      </c>
      <c r="I799" s="3" t="s">
        <v>448</v>
      </c>
      <c r="K799" s="6" t="s">
        <v>319</v>
      </c>
    </row>
    <row r="800" spans="1:13" x14ac:dyDescent="0.25">
      <c r="A800" s="5" t="s">
        <v>538</v>
      </c>
      <c r="C800" s="184" t="s">
        <v>1244</v>
      </c>
      <c r="E800" s="6" t="s">
        <v>494</v>
      </c>
      <c r="F800" s="2"/>
      <c r="G800" s="8">
        <v>11660.48</v>
      </c>
      <c r="I800" s="3" t="s">
        <v>524</v>
      </c>
      <c r="K800" s="6" t="s">
        <v>326</v>
      </c>
    </row>
    <row r="801" spans="1:11" x14ac:dyDescent="0.25">
      <c r="A801" s="5" t="s">
        <v>538</v>
      </c>
      <c r="C801" s="184" t="s">
        <v>1245</v>
      </c>
      <c r="E801" s="6" t="s">
        <v>481</v>
      </c>
      <c r="F801" s="2"/>
      <c r="G801" s="8">
        <v>542</v>
      </c>
      <c r="I801" s="3" t="s">
        <v>276</v>
      </c>
      <c r="K801" s="6" t="s">
        <v>308</v>
      </c>
    </row>
    <row r="802" spans="1:11" x14ac:dyDescent="0.25">
      <c r="A802" s="5" t="s">
        <v>538</v>
      </c>
      <c r="C802" s="184" t="s">
        <v>1246</v>
      </c>
      <c r="E802" s="6" t="s">
        <v>398</v>
      </c>
      <c r="F802" s="2"/>
      <c r="G802" s="8">
        <v>553.36</v>
      </c>
      <c r="I802" s="3" t="s">
        <v>505</v>
      </c>
      <c r="K802" s="6" t="s">
        <v>323</v>
      </c>
    </row>
    <row r="803" spans="1:11" x14ac:dyDescent="0.25">
      <c r="A803" s="5" t="s">
        <v>538</v>
      </c>
      <c r="C803" s="184" t="s">
        <v>1247</v>
      </c>
      <c r="E803" s="6" t="s">
        <v>336</v>
      </c>
      <c r="F803" s="2"/>
      <c r="G803" s="8">
        <v>-2823.4</v>
      </c>
      <c r="I803" s="3" t="s">
        <v>281</v>
      </c>
      <c r="K803" s="6" t="s">
        <v>312</v>
      </c>
    </row>
    <row r="804" spans="1:11" x14ac:dyDescent="0.25">
      <c r="A804" s="5" t="s">
        <v>538</v>
      </c>
      <c r="C804" s="184" t="s">
        <v>1248</v>
      </c>
      <c r="E804" s="6" t="s">
        <v>1334</v>
      </c>
      <c r="F804" s="2"/>
      <c r="G804" s="8">
        <v>400</v>
      </c>
      <c r="I804" s="3" t="s">
        <v>269</v>
      </c>
      <c r="K804" s="6" t="s">
        <v>516</v>
      </c>
    </row>
    <row r="805" spans="1:11" x14ac:dyDescent="0.25">
      <c r="A805" s="5" t="s">
        <v>538</v>
      </c>
      <c r="C805" s="184" t="s">
        <v>1249</v>
      </c>
      <c r="E805" s="6" t="s">
        <v>1334</v>
      </c>
      <c r="F805" s="2"/>
      <c r="G805" s="8">
        <v>500</v>
      </c>
      <c r="I805" s="3" t="s">
        <v>269</v>
      </c>
      <c r="K805" s="6" t="s">
        <v>516</v>
      </c>
    </row>
    <row r="806" spans="1:11" x14ac:dyDescent="0.25">
      <c r="A806" s="5" t="s">
        <v>538</v>
      </c>
      <c r="C806" s="184" t="s">
        <v>1250</v>
      </c>
      <c r="E806" s="6" t="s">
        <v>469</v>
      </c>
      <c r="F806" s="2"/>
      <c r="G806" s="8">
        <v>1176</v>
      </c>
      <c r="I806" s="3" t="s">
        <v>281</v>
      </c>
      <c r="K806" s="6" t="s">
        <v>312</v>
      </c>
    </row>
    <row r="807" spans="1:11" x14ac:dyDescent="0.25">
      <c r="A807" s="5" t="s">
        <v>538</v>
      </c>
      <c r="C807" s="184" t="s">
        <v>1251</v>
      </c>
      <c r="E807" s="6" t="s">
        <v>411</v>
      </c>
      <c r="F807" s="2"/>
      <c r="G807" s="8">
        <v>2077</v>
      </c>
      <c r="I807" s="3" t="s">
        <v>281</v>
      </c>
      <c r="K807" s="6" t="s">
        <v>312</v>
      </c>
    </row>
    <row r="808" spans="1:11" x14ac:dyDescent="0.25">
      <c r="A808" s="5" t="s">
        <v>538</v>
      </c>
      <c r="C808" s="184" t="s">
        <v>1252</v>
      </c>
      <c r="E808" s="6" t="s">
        <v>1306</v>
      </c>
      <c r="F808" s="2"/>
      <c r="G808" s="8">
        <v>7500</v>
      </c>
      <c r="I808" s="3" t="s">
        <v>1380</v>
      </c>
      <c r="K808" s="6" t="s">
        <v>24</v>
      </c>
    </row>
    <row r="809" spans="1:11" x14ac:dyDescent="0.25">
      <c r="A809" s="5" t="s">
        <v>538</v>
      </c>
      <c r="C809" s="184" t="s">
        <v>1253</v>
      </c>
      <c r="E809" s="6" t="s">
        <v>426</v>
      </c>
      <c r="F809" s="2"/>
      <c r="G809" s="8">
        <v>261</v>
      </c>
      <c r="I809" s="3" t="s">
        <v>294</v>
      </c>
      <c r="K809" s="6" t="s">
        <v>23</v>
      </c>
    </row>
    <row r="810" spans="1:11" x14ac:dyDescent="0.25">
      <c r="A810" s="5"/>
      <c r="C810" s="184"/>
      <c r="E810" s="6"/>
      <c r="F810" s="2"/>
      <c r="G810" s="8"/>
      <c r="I810" s="3"/>
      <c r="K810" s="6"/>
    </row>
    <row r="811" spans="1:11" x14ac:dyDescent="0.25">
      <c r="A811" s="5"/>
      <c r="C811" s="184"/>
      <c r="E811" s="6"/>
      <c r="F811" s="2"/>
      <c r="G811" s="8"/>
      <c r="I811" s="3"/>
      <c r="K811" s="6"/>
    </row>
    <row r="812" spans="1:11" x14ac:dyDescent="0.25">
      <c r="A812" s="5"/>
      <c r="C812" s="184"/>
      <c r="E812" s="6"/>
      <c r="F812" s="2"/>
      <c r="G812" s="8"/>
      <c r="I812" s="3"/>
      <c r="K812" s="6"/>
    </row>
    <row r="813" spans="1:11" x14ac:dyDescent="0.25">
      <c r="A813" s="5"/>
      <c r="C813" s="184"/>
      <c r="E813" s="6"/>
      <c r="F813" s="2"/>
      <c r="G813" s="8"/>
      <c r="I813" s="3"/>
      <c r="K813" s="6"/>
    </row>
    <row r="814" spans="1:11" x14ac:dyDescent="0.25">
      <c r="A814" s="5"/>
      <c r="C814" s="184"/>
      <c r="E814" s="6"/>
      <c r="F814" s="2"/>
      <c r="G814" s="8"/>
      <c r="I814" s="3"/>
      <c r="K814" s="6"/>
    </row>
    <row r="815" spans="1:11" x14ac:dyDescent="0.25">
      <c r="A815" s="5"/>
      <c r="C815" s="184"/>
      <c r="E815" s="6"/>
      <c r="F815" s="2"/>
      <c r="G815" s="8"/>
      <c r="I815" s="3"/>
      <c r="K815" s="6"/>
    </row>
    <row r="816" spans="1:11" x14ac:dyDescent="0.25">
      <c r="A816" s="5"/>
      <c r="C816" s="184"/>
      <c r="E816" s="6"/>
      <c r="F816" s="2"/>
      <c r="G816" s="8"/>
      <c r="I816" s="3"/>
      <c r="K816" s="6"/>
    </row>
    <row r="817" spans="1:11" x14ac:dyDescent="0.25">
      <c r="A817" s="5"/>
      <c r="C817" s="184"/>
      <c r="E817" s="6"/>
      <c r="F817" s="2"/>
      <c r="G817" s="8"/>
      <c r="I817" s="3"/>
      <c r="K817" s="6"/>
    </row>
    <row r="818" spans="1:11" x14ac:dyDescent="0.25">
      <c r="A818" s="5"/>
      <c r="C818" s="184"/>
      <c r="E818" s="6"/>
      <c r="F818" s="2"/>
      <c r="G818" s="8"/>
      <c r="I818" s="3"/>
      <c r="K818" s="6"/>
    </row>
    <row r="819" spans="1:11" x14ac:dyDescent="0.25">
      <c r="A819" s="5"/>
      <c r="C819" s="184"/>
      <c r="E819" s="6"/>
      <c r="F819" s="2"/>
      <c r="G819" s="8"/>
      <c r="I819" s="3"/>
      <c r="K819" s="6"/>
    </row>
    <row r="820" spans="1:11" x14ac:dyDescent="0.25">
      <c r="A820" s="5"/>
      <c r="C820" s="184"/>
      <c r="E820" s="6"/>
      <c r="F820" s="2"/>
      <c r="G820" s="8"/>
      <c r="I820" s="3"/>
      <c r="K820" s="6"/>
    </row>
    <row r="821" spans="1:11" x14ac:dyDescent="0.25">
      <c r="A821" s="5"/>
      <c r="C821" s="184"/>
      <c r="E821" s="6"/>
      <c r="F821" s="2"/>
      <c r="G821" s="8"/>
      <c r="I821" s="3"/>
      <c r="K821" s="6"/>
    </row>
    <row r="822" spans="1:11" x14ac:dyDescent="0.25">
      <c r="A822" s="5"/>
      <c r="C822" s="184"/>
      <c r="E822" s="6"/>
      <c r="F822" s="2"/>
      <c r="G822" s="8"/>
      <c r="I822" s="3"/>
      <c r="K822" s="6"/>
    </row>
    <row r="823" spans="1:11" x14ac:dyDescent="0.25">
      <c r="A823" s="5"/>
      <c r="C823" s="184"/>
      <c r="E823" s="6"/>
      <c r="F823" s="2"/>
      <c r="G823" s="8"/>
      <c r="I823" s="3"/>
      <c r="K823" s="6"/>
    </row>
    <row r="824" spans="1:11" x14ac:dyDescent="0.25">
      <c r="A824" s="5"/>
      <c r="C824" s="184"/>
      <c r="E824" s="6"/>
      <c r="F824" s="2"/>
      <c r="G824" s="8"/>
      <c r="I824" s="3"/>
      <c r="K824" s="6"/>
    </row>
    <row r="825" spans="1:11" x14ac:dyDescent="0.25">
      <c r="A825" s="5"/>
      <c r="C825" s="184"/>
      <c r="E825" s="6"/>
      <c r="F825" s="2"/>
      <c r="G825" s="8"/>
      <c r="I825" s="3"/>
      <c r="K825" s="6"/>
    </row>
    <row r="826" spans="1:11" x14ac:dyDescent="0.25">
      <c r="A826" s="5"/>
      <c r="C826" s="184"/>
      <c r="E826" s="6"/>
      <c r="F826" s="2"/>
      <c r="G826" s="8"/>
      <c r="I826" s="3"/>
      <c r="K826" s="6"/>
    </row>
    <row r="827" spans="1:11" x14ac:dyDescent="0.25">
      <c r="A827" s="5"/>
      <c r="C827" s="184"/>
      <c r="E827" s="6"/>
      <c r="F827" s="2"/>
      <c r="G827" s="8"/>
      <c r="I827" s="3"/>
      <c r="K827" s="6"/>
    </row>
    <row r="828" spans="1:11" x14ac:dyDescent="0.25">
      <c r="A828" s="5"/>
      <c r="C828" s="184"/>
      <c r="E828" s="6"/>
      <c r="F828" s="2"/>
      <c r="G828" s="8"/>
      <c r="I828" s="3"/>
      <c r="K828" s="6"/>
    </row>
    <row r="829" spans="1:11" x14ac:dyDescent="0.25">
      <c r="A829" s="5"/>
      <c r="C829" s="184"/>
      <c r="E829" s="6"/>
      <c r="F829" s="2"/>
      <c r="G829" s="8"/>
      <c r="I829" s="3"/>
      <c r="K829" s="6"/>
    </row>
    <row r="830" spans="1:11" x14ac:dyDescent="0.25">
      <c r="A830" s="5"/>
      <c r="C830" s="184"/>
      <c r="E830" s="6"/>
      <c r="F830" s="2"/>
      <c r="G830" s="8"/>
      <c r="I830" s="3"/>
      <c r="K830" s="6"/>
    </row>
    <row r="831" spans="1:11" x14ac:dyDescent="0.25">
      <c r="A831" s="5"/>
      <c r="C831" s="184"/>
      <c r="E831" s="6"/>
      <c r="F831" s="2"/>
      <c r="G831" s="8"/>
      <c r="I831" s="3"/>
      <c r="K831" s="6"/>
    </row>
    <row r="832" spans="1:11" x14ac:dyDescent="0.25">
      <c r="A832" s="5"/>
      <c r="C832" s="184"/>
      <c r="E832" s="6"/>
      <c r="F832" s="2"/>
      <c r="G832" s="8"/>
      <c r="I832" s="3"/>
      <c r="K832" s="6"/>
    </row>
    <row r="833" spans="1:11" x14ac:dyDescent="0.25">
      <c r="A833" s="5"/>
      <c r="C833" s="184"/>
      <c r="E833" s="6"/>
      <c r="F833" s="2"/>
      <c r="G833" s="8"/>
      <c r="I833" s="3"/>
      <c r="K833" s="6"/>
    </row>
    <row r="834" spans="1:11" x14ac:dyDescent="0.25">
      <c r="A834" s="5"/>
      <c r="C834" s="184"/>
      <c r="E834" s="6"/>
      <c r="F834" s="2"/>
      <c r="G834" s="8"/>
      <c r="I834" s="3"/>
      <c r="K834" s="6"/>
    </row>
    <row r="835" spans="1:11" x14ac:dyDescent="0.25">
      <c r="A835" s="5"/>
      <c r="C835" s="184"/>
      <c r="E835" s="6"/>
      <c r="F835" s="2"/>
      <c r="G835" s="8"/>
      <c r="I835" s="3"/>
      <c r="K835" s="6"/>
    </row>
    <row r="836" spans="1:11" x14ac:dyDescent="0.25">
      <c r="A836" s="5"/>
      <c r="C836" s="184"/>
      <c r="E836" s="6"/>
      <c r="F836" s="2"/>
      <c r="G836" s="8"/>
      <c r="I836" s="3"/>
      <c r="K836" s="6"/>
    </row>
    <row r="837" spans="1:11" x14ac:dyDescent="0.25">
      <c r="A837" s="5"/>
      <c r="C837" s="184"/>
      <c r="E837" s="6"/>
      <c r="F837" s="2"/>
      <c r="G837" s="8"/>
      <c r="I837" s="3"/>
      <c r="K837" s="6"/>
    </row>
    <row r="838" spans="1:11" x14ac:dyDescent="0.25">
      <c r="A838" s="5"/>
      <c r="C838" s="184"/>
      <c r="E838" s="6"/>
      <c r="F838" s="2"/>
      <c r="G838" s="8"/>
      <c r="I838" s="3"/>
      <c r="K838" s="6"/>
    </row>
    <row r="839" spans="1:11" x14ac:dyDescent="0.25">
      <c r="A839" s="5"/>
      <c r="C839" s="184"/>
      <c r="E839" s="6"/>
      <c r="F839" s="2"/>
      <c r="G839" s="8"/>
      <c r="I839" s="3"/>
      <c r="K839" s="6"/>
    </row>
    <row r="840" spans="1:11" x14ac:dyDescent="0.25">
      <c r="A840" s="5"/>
      <c r="C840" s="184"/>
      <c r="E840" s="6"/>
      <c r="F840" s="2"/>
      <c r="G840" s="8"/>
      <c r="I840" s="3"/>
      <c r="K840" s="6"/>
    </row>
    <row r="841" spans="1:11" x14ac:dyDescent="0.25">
      <c r="A841" s="5"/>
      <c r="C841" s="184"/>
      <c r="E841" s="6"/>
      <c r="F841" s="2"/>
      <c r="G841" s="8"/>
      <c r="I841" s="3"/>
      <c r="K841" s="6"/>
    </row>
    <row r="842" spans="1:11" x14ac:dyDescent="0.25">
      <c r="A842" s="5"/>
      <c r="C842" s="184"/>
      <c r="E842" s="6"/>
      <c r="F842" s="2"/>
      <c r="G842" s="8"/>
      <c r="I842" s="3"/>
      <c r="K842" s="6"/>
    </row>
    <row r="843" spans="1:11" x14ac:dyDescent="0.25">
      <c r="A843" s="5"/>
      <c r="C843" s="184"/>
      <c r="E843" s="6"/>
      <c r="F843" s="2"/>
      <c r="G843" s="8"/>
      <c r="I843" s="3"/>
      <c r="K843" s="6"/>
    </row>
    <row r="844" spans="1:11" x14ac:dyDescent="0.25">
      <c r="A844" s="5"/>
      <c r="C844" s="184"/>
      <c r="E844" s="6"/>
      <c r="F844" s="2"/>
      <c r="G844" s="8"/>
      <c r="I844" s="3"/>
      <c r="K844" s="6"/>
    </row>
    <row r="845" spans="1:11" x14ac:dyDescent="0.25">
      <c r="A845" s="5"/>
      <c r="C845" s="184"/>
      <c r="E845" s="6"/>
      <c r="F845" s="2"/>
      <c r="G845" s="8"/>
      <c r="I845" s="3"/>
      <c r="K845" s="6"/>
    </row>
    <row r="846" spans="1:11" x14ac:dyDescent="0.25">
      <c r="A846" s="5"/>
      <c r="C846" s="184"/>
      <c r="E846" s="6"/>
      <c r="F846" s="2"/>
      <c r="G846" s="8"/>
      <c r="I846" s="3"/>
      <c r="K846" s="6"/>
    </row>
    <row r="847" spans="1:11" x14ac:dyDescent="0.25">
      <c r="A847" s="5"/>
      <c r="C847" s="184"/>
      <c r="E847" s="6"/>
      <c r="F847" s="2"/>
      <c r="G847" s="8"/>
      <c r="I847" s="3"/>
      <c r="K847" s="6"/>
    </row>
    <row r="848" spans="1:11" x14ac:dyDescent="0.25">
      <c r="A848" s="5"/>
      <c r="C848" s="184"/>
      <c r="E848" s="6"/>
      <c r="F848" s="2"/>
      <c r="G848" s="8"/>
      <c r="I848" s="3"/>
      <c r="K848" s="6"/>
    </row>
    <row r="849" spans="1:11" x14ac:dyDescent="0.25">
      <c r="A849" s="5"/>
      <c r="C849" s="184"/>
      <c r="E849" s="6"/>
      <c r="F849" s="2"/>
      <c r="G849" s="8"/>
      <c r="I849" s="3"/>
      <c r="K849" s="6"/>
    </row>
    <row r="850" spans="1:11" x14ac:dyDescent="0.25">
      <c r="A850" s="5"/>
      <c r="C850" s="184"/>
      <c r="E850" s="6"/>
      <c r="F850" s="2"/>
      <c r="G850" s="8"/>
      <c r="I850" s="3"/>
      <c r="K850" s="6"/>
    </row>
    <row r="851" spans="1:11" x14ac:dyDescent="0.25">
      <c r="A851" s="5"/>
      <c r="C851" s="184"/>
      <c r="E851" s="6"/>
      <c r="F851" s="2"/>
      <c r="G851" s="8"/>
      <c r="I851" s="3"/>
      <c r="K851" s="6"/>
    </row>
    <row r="852" spans="1:11" x14ac:dyDescent="0.25">
      <c r="A852" s="5"/>
      <c r="C852" s="184"/>
      <c r="E852" s="6"/>
      <c r="F852" s="2"/>
      <c r="G852" s="8"/>
      <c r="I852" s="3"/>
      <c r="K852" s="6"/>
    </row>
    <row r="853" spans="1:11" x14ac:dyDescent="0.25">
      <c r="A853" s="5"/>
      <c r="C853" s="184"/>
      <c r="E853" s="6"/>
      <c r="F853" s="2"/>
      <c r="G853" s="8"/>
      <c r="I853" s="3"/>
      <c r="K853" s="6"/>
    </row>
    <row r="854" spans="1:11" x14ac:dyDescent="0.25">
      <c r="A854" s="5"/>
      <c r="C854" s="184"/>
      <c r="E854" s="6"/>
      <c r="F854" s="2"/>
      <c r="G854" s="8"/>
      <c r="I854" s="3"/>
      <c r="K854" s="6"/>
    </row>
    <row r="855" spans="1:11" x14ac:dyDescent="0.25">
      <c r="A855" s="5"/>
      <c r="C855" s="184"/>
      <c r="E855" s="6"/>
      <c r="F855" s="2"/>
      <c r="G855" s="8"/>
      <c r="I855" s="3"/>
      <c r="K855" s="6"/>
    </row>
    <row r="856" spans="1:11" x14ac:dyDescent="0.25">
      <c r="A856" s="5"/>
      <c r="C856" s="184"/>
      <c r="E856" s="6"/>
      <c r="F856" s="2"/>
      <c r="G856" s="8"/>
      <c r="I856" s="3"/>
      <c r="K856" s="6"/>
    </row>
    <row r="857" spans="1:11" x14ac:dyDescent="0.25">
      <c r="A857" s="5"/>
      <c r="C857" s="184"/>
      <c r="E857" s="6"/>
      <c r="F857" s="2"/>
      <c r="G857" s="8"/>
      <c r="I857" s="3"/>
      <c r="K857" s="6"/>
    </row>
    <row r="858" spans="1:11" x14ac:dyDescent="0.25">
      <c r="A858" s="5"/>
      <c r="C858" s="184"/>
      <c r="E858" s="6"/>
      <c r="F858" s="2"/>
      <c r="G858" s="8"/>
      <c r="I858" s="3"/>
      <c r="K858" s="6"/>
    </row>
    <row r="859" spans="1:11" x14ac:dyDescent="0.25">
      <c r="A859" s="5"/>
      <c r="C859" s="184"/>
      <c r="E859" s="6"/>
      <c r="F859" s="2"/>
      <c r="G859" s="8"/>
      <c r="I859" s="3"/>
      <c r="K859" s="6"/>
    </row>
    <row r="860" spans="1:11" x14ac:dyDescent="0.25">
      <c r="A860" s="5"/>
      <c r="C860" s="184"/>
      <c r="E860" s="6"/>
      <c r="F860" s="2"/>
      <c r="G860" s="8"/>
      <c r="I860" s="3"/>
      <c r="K860" s="6"/>
    </row>
    <row r="861" spans="1:11" x14ac:dyDescent="0.25">
      <c r="A861" s="5"/>
      <c r="C861" s="184"/>
      <c r="E861" s="6"/>
      <c r="F861" s="2"/>
      <c r="G861" s="8"/>
      <c r="I861" s="3"/>
      <c r="K861" s="6"/>
    </row>
    <row r="862" spans="1:11" x14ac:dyDescent="0.25">
      <c r="A862" s="5"/>
      <c r="C862" s="184"/>
      <c r="E862" s="6"/>
      <c r="F862" s="2"/>
      <c r="G862" s="8"/>
      <c r="I862" s="3"/>
      <c r="K862" s="6"/>
    </row>
    <row r="863" spans="1:11" x14ac:dyDescent="0.25">
      <c r="A863" s="5"/>
      <c r="C863" s="184"/>
      <c r="E863" s="6"/>
      <c r="F863" s="2"/>
      <c r="G863" s="8"/>
      <c r="I863" s="3"/>
      <c r="K863" s="6"/>
    </row>
    <row r="864" spans="1:11" x14ac:dyDescent="0.25">
      <c r="A864" s="5"/>
      <c r="C864" s="184"/>
      <c r="E864" s="185"/>
      <c r="F864" s="2"/>
      <c r="G864" s="8"/>
      <c r="I864" s="3"/>
      <c r="K864" s="6"/>
    </row>
    <row r="865" spans="1:11" x14ac:dyDescent="0.25">
      <c r="A865" s="5"/>
      <c r="C865" s="184"/>
      <c r="E865" s="6"/>
      <c r="F865" s="2"/>
      <c r="G865" s="8"/>
      <c r="I865" s="3"/>
      <c r="K865" s="6"/>
    </row>
    <row r="866" spans="1:11" x14ac:dyDescent="0.25">
      <c r="A866" s="5"/>
      <c r="C866" s="184"/>
      <c r="E866" s="6"/>
      <c r="F866" s="2"/>
      <c r="G866" s="8"/>
      <c r="I866" s="3"/>
      <c r="K866" s="6"/>
    </row>
    <row r="867" spans="1:11" x14ac:dyDescent="0.25">
      <c r="A867" s="5"/>
      <c r="C867" s="184"/>
      <c r="E867" s="185"/>
      <c r="F867" s="2"/>
      <c r="G867" s="8"/>
      <c r="I867" s="3"/>
      <c r="K867" s="6"/>
    </row>
    <row r="868" spans="1:11" x14ac:dyDescent="0.25">
      <c r="A868" s="5"/>
      <c r="C868" s="184"/>
      <c r="E868" s="6"/>
      <c r="F868" s="2"/>
      <c r="G868" s="8"/>
      <c r="I868" s="3"/>
      <c r="K868" s="6"/>
    </row>
    <row r="869" spans="1:11" x14ac:dyDescent="0.25">
      <c r="A869" s="5"/>
      <c r="C869" s="184"/>
      <c r="E869" s="6"/>
      <c r="F869" s="2"/>
      <c r="G869" s="8"/>
      <c r="I869" s="3"/>
      <c r="K869" s="6"/>
    </row>
    <row r="870" spans="1:11" x14ac:dyDescent="0.25">
      <c r="A870" s="5"/>
      <c r="C870" s="184"/>
      <c r="E870" s="6"/>
      <c r="F870" s="2"/>
      <c r="G870" s="8"/>
      <c r="I870" s="3"/>
      <c r="K870" s="6"/>
    </row>
    <row r="871" spans="1:11" x14ac:dyDescent="0.25">
      <c r="A871" s="5"/>
      <c r="C871" s="184"/>
      <c r="E871" s="6"/>
      <c r="F871" s="2"/>
      <c r="G871" s="8"/>
      <c r="I871" s="3"/>
      <c r="K871" s="6"/>
    </row>
    <row r="872" spans="1:11" x14ac:dyDescent="0.25">
      <c r="A872" s="5"/>
      <c r="C872" s="184"/>
      <c r="E872" s="6"/>
      <c r="F872" s="2"/>
      <c r="G872" s="8"/>
      <c r="I872" s="3"/>
      <c r="K872" s="6"/>
    </row>
    <row r="873" spans="1:11" x14ac:dyDescent="0.25">
      <c r="A873" s="5"/>
      <c r="C873" s="184"/>
      <c r="E873" s="6"/>
      <c r="F873" s="2"/>
      <c r="G873" s="8"/>
      <c r="I873" s="3"/>
      <c r="K873" s="6"/>
    </row>
    <row r="874" spans="1:11" x14ac:dyDescent="0.25">
      <c r="A874" s="5"/>
      <c r="C874" s="184"/>
      <c r="E874" s="6"/>
      <c r="F874" s="2"/>
      <c r="G874" s="8"/>
      <c r="I874" s="3"/>
      <c r="K874" s="6"/>
    </row>
    <row r="875" spans="1:11" x14ac:dyDescent="0.25">
      <c r="A875" s="5"/>
      <c r="C875" s="184"/>
      <c r="E875" s="6"/>
      <c r="F875" s="2"/>
      <c r="G875" s="8"/>
      <c r="I875" s="3"/>
      <c r="K875" s="6"/>
    </row>
    <row r="876" spans="1:11" x14ac:dyDescent="0.25">
      <c r="A876" s="5"/>
      <c r="C876" s="184"/>
      <c r="E876" s="6"/>
      <c r="F876" s="2"/>
      <c r="G876" s="8"/>
      <c r="I876" s="3"/>
      <c r="K876" s="6"/>
    </row>
    <row r="877" spans="1:11" x14ac:dyDescent="0.25">
      <c r="A877" s="5"/>
      <c r="C877" s="184"/>
      <c r="E877" s="6"/>
      <c r="F877" s="2"/>
      <c r="G877" s="8"/>
      <c r="I877" s="3"/>
      <c r="K877" s="6"/>
    </row>
    <row r="878" spans="1:11" x14ac:dyDescent="0.25">
      <c r="A878" s="5"/>
      <c r="E878" s="6"/>
      <c r="F878" s="2"/>
      <c r="G878" s="8"/>
      <c r="I878" s="3"/>
      <c r="K878" s="6"/>
    </row>
    <row r="879" spans="1:11" x14ac:dyDescent="0.25">
      <c r="A879" s="5"/>
      <c r="E879" s="6"/>
      <c r="F879" s="2"/>
      <c r="G879" s="8"/>
      <c r="I879" s="3"/>
      <c r="K879" s="6"/>
    </row>
    <row r="880" spans="1:11" x14ac:dyDescent="0.25">
      <c r="A880" s="5"/>
      <c r="E880" s="6"/>
      <c r="F880" s="2"/>
      <c r="G880" s="8"/>
      <c r="I880" s="3"/>
      <c r="K880" s="6"/>
    </row>
    <row r="881" spans="1:11" x14ac:dyDescent="0.25">
      <c r="A881" s="5"/>
      <c r="E881" s="6"/>
      <c r="F881" s="2"/>
      <c r="G881" s="8"/>
      <c r="I881" s="3"/>
      <c r="K881" s="6"/>
    </row>
    <row r="882" spans="1:11" x14ac:dyDescent="0.25">
      <c r="A882" s="5"/>
      <c r="E882" s="6"/>
      <c r="F882" s="2"/>
      <c r="G882" s="8"/>
      <c r="I882" s="3"/>
      <c r="K882" s="6"/>
    </row>
    <row r="883" spans="1:11" x14ac:dyDescent="0.25">
      <c r="A883" s="5"/>
      <c r="E883" s="6"/>
      <c r="F883" s="2"/>
      <c r="G883" s="8"/>
      <c r="I883" s="3"/>
      <c r="K883" s="6"/>
    </row>
    <row r="884" spans="1:11" x14ac:dyDescent="0.25">
      <c r="A884" s="5"/>
      <c r="E884" s="6"/>
      <c r="F884" s="2"/>
      <c r="G884" s="8"/>
      <c r="I884" s="3"/>
      <c r="K884" s="6"/>
    </row>
    <row r="885" spans="1:11" x14ac:dyDescent="0.25">
      <c r="A885" s="5"/>
      <c r="E885" s="6"/>
      <c r="F885" s="2"/>
      <c r="G885" s="8"/>
      <c r="I885" s="3"/>
      <c r="K885" s="6"/>
    </row>
    <row r="886" spans="1:11" x14ac:dyDescent="0.25">
      <c r="A886" s="5"/>
      <c r="E886" s="6"/>
      <c r="F886" s="2"/>
      <c r="G886" s="8"/>
      <c r="I886" s="3"/>
      <c r="K886" s="6"/>
    </row>
    <row r="887" spans="1:11" x14ac:dyDescent="0.25">
      <c r="A887" s="5"/>
      <c r="E887" s="6"/>
      <c r="F887" s="2"/>
      <c r="G887" s="8"/>
      <c r="I887" s="3"/>
      <c r="K887" s="6"/>
    </row>
    <row r="888" spans="1:11" x14ac:dyDescent="0.25">
      <c r="A888" s="5"/>
      <c r="E888" s="6"/>
      <c r="F888" s="2"/>
      <c r="G888" s="8"/>
      <c r="I888" s="3"/>
      <c r="K888" s="6"/>
    </row>
    <row r="889" spans="1:11" x14ac:dyDescent="0.25">
      <c r="A889" s="5"/>
      <c r="E889" s="6"/>
      <c r="F889" s="2"/>
      <c r="G889" s="8"/>
      <c r="I889" s="3"/>
      <c r="K889" s="6"/>
    </row>
    <row r="890" spans="1:11" x14ac:dyDescent="0.25">
      <c r="A890" s="5"/>
      <c r="E890" s="6"/>
      <c r="F890" s="2"/>
      <c r="G890" s="8"/>
      <c r="I890" s="3"/>
      <c r="K890" s="6"/>
    </row>
    <row r="891" spans="1:11" x14ac:dyDescent="0.25">
      <c r="A891" s="5"/>
      <c r="E891" s="6"/>
      <c r="F891" s="2"/>
      <c r="G891" s="8"/>
      <c r="I891" s="3"/>
      <c r="K891" s="6"/>
    </row>
    <row r="892" spans="1:11" x14ac:dyDescent="0.25">
      <c r="A892" s="5"/>
      <c r="E892" s="6"/>
      <c r="F892" s="2"/>
      <c r="G892" s="8"/>
      <c r="I892" s="3"/>
      <c r="K892" s="6"/>
    </row>
    <row r="893" spans="1:11" x14ac:dyDescent="0.25">
      <c r="A893" s="5"/>
      <c r="E893" s="6"/>
      <c r="F893" s="2"/>
      <c r="G893" s="8"/>
      <c r="I893" s="3"/>
      <c r="K893" s="6"/>
    </row>
    <row r="894" spans="1:11" x14ac:dyDescent="0.25">
      <c r="A894" s="5"/>
      <c r="E894" s="6"/>
      <c r="F894" s="2"/>
      <c r="G894" s="8"/>
      <c r="I894" s="3"/>
      <c r="K894" s="6"/>
    </row>
    <row r="895" spans="1:11" x14ac:dyDescent="0.25">
      <c r="A895" s="5"/>
      <c r="E895" s="6"/>
      <c r="F895" s="2"/>
      <c r="G895" s="8"/>
      <c r="I895" s="3"/>
      <c r="K895" s="6"/>
    </row>
    <row r="896" spans="1:11" x14ac:dyDescent="0.25">
      <c r="A896" s="5"/>
      <c r="E896" s="6"/>
      <c r="F896" s="2"/>
      <c r="G896" s="8"/>
      <c r="I896" s="3"/>
      <c r="K896" s="6"/>
    </row>
    <row r="897" spans="1:11" x14ac:dyDescent="0.25">
      <c r="A897" s="5"/>
      <c r="E897" s="6"/>
      <c r="F897" s="2"/>
      <c r="G897" s="8"/>
      <c r="I897" s="3"/>
      <c r="K897" s="6"/>
    </row>
    <row r="898" spans="1:11" x14ac:dyDescent="0.25">
      <c r="A898" s="5"/>
      <c r="E898" s="6"/>
      <c r="F898" s="2"/>
      <c r="G898" s="8"/>
      <c r="I898" s="3"/>
      <c r="K898" s="6"/>
    </row>
    <row r="899" spans="1:11" x14ac:dyDescent="0.25">
      <c r="A899" s="5"/>
      <c r="E899" s="6"/>
      <c r="F899" s="2"/>
      <c r="G899" s="8"/>
      <c r="I899" s="3"/>
      <c r="K899" s="6"/>
    </row>
    <row r="900" spans="1:11" x14ac:dyDescent="0.25">
      <c r="A900" s="5"/>
      <c r="E900" s="6"/>
      <c r="F900" s="2"/>
      <c r="G900" s="8"/>
      <c r="I900" s="3"/>
      <c r="K900" s="6"/>
    </row>
    <row r="901" spans="1:11" x14ac:dyDescent="0.25">
      <c r="A901" s="5"/>
      <c r="E901" s="6"/>
      <c r="F901" s="2"/>
      <c r="G901" s="8"/>
      <c r="I901" s="3"/>
      <c r="K901" s="6"/>
    </row>
    <row r="902" spans="1:11" x14ac:dyDescent="0.25">
      <c r="A902" s="5"/>
      <c r="E902" s="6"/>
      <c r="F902" s="2"/>
      <c r="G902" s="8"/>
      <c r="I902" s="3"/>
      <c r="K902" s="6"/>
    </row>
    <row r="903" spans="1:11" x14ac:dyDescent="0.25">
      <c r="A903" s="5"/>
      <c r="E903" s="6"/>
      <c r="F903" s="2"/>
      <c r="G903" s="8"/>
      <c r="I903" s="3"/>
      <c r="K903" s="6"/>
    </row>
    <row r="904" spans="1:11" x14ac:dyDescent="0.25">
      <c r="A904" s="5"/>
      <c r="E904" s="6"/>
      <c r="F904" s="2"/>
      <c r="G904" s="8"/>
      <c r="I904" s="3"/>
      <c r="K904" s="6"/>
    </row>
    <row r="905" spans="1:11" x14ac:dyDescent="0.25">
      <c r="A905" s="5"/>
      <c r="E905" s="6"/>
      <c r="F905" s="2"/>
      <c r="G905" s="8"/>
      <c r="I905" s="3"/>
      <c r="K905" s="6"/>
    </row>
    <row r="906" spans="1:11" x14ac:dyDescent="0.25">
      <c r="A906" s="5"/>
      <c r="E906" s="6"/>
      <c r="F906" s="2"/>
      <c r="G906" s="8"/>
      <c r="I906" s="3"/>
      <c r="K906" s="6"/>
    </row>
    <row r="907" spans="1:11" x14ac:dyDescent="0.25">
      <c r="A907" s="5"/>
      <c r="E907" s="6"/>
      <c r="F907" s="2"/>
      <c r="G907" s="8"/>
      <c r="I907" s="3"/>
      <c r="K907" s="6"/>
    </row>
    <row r="908" spans="1:11" x14ac:dyDescent="0.25">
      <c r="A908" s="5"/>
      <c r="E908" s="6"/>
      <c r="F908" s="2"/>
      <c r="G908" s="8"/>
      <c r="I908" s="3"/>
      <c r="K908" s="6"/>
    </row>
    <row r="909" spans="1:11" x14ac:dyDescent="0.25">
      <c r="A909" s="5"/>
      <c r="E909" s="6"/>
      <c r="F909" s="2"/>
      <c r="G909" s="8"/>
      <c r="I909" s="3"/>
      <c r="K909" s="6"/>
    </row>
    <row r="910" spans="1:11" x14ac:dyDescent="0.25">
      <c r="A910" s="5"/>
      <c r="E910" s="6"/>
      <c r="F910" s="2"/>
      <c r="G910" s="8"/>
      <c r="I910" s="3"/>
      <c r="K910" s="6"/>
    </row>
    <row r="911" spans="1:11" x14ac:dyDescent="0.25">
      <c r="A911" s="5"/>
      <c r="E911" s="6"/>
      <c r="F911" s="2"/>
      <c r="G911" s="8"/>
      <c r="I911" s="3"/>
      <c r="K911" s="6"/>
    </row>
    <row r="912" spans="1:11" x14ac:dyDescent="0.25">
      <c r="A912" s="5"/>
      <c r="E912" s="6"/>
      <c r="F912" s="2"/>
      <c r="G912" s="8"/>
      <c r="I912" s="3"/>
      <c r="K912" s="6"/>
    </row>
    <row r="913" spans="1:13" x14ac:dyDescent="0.25">
      <c r="A913" s="5"/>
      <c r="E913" s="6"/>
      <c r="F913" s="2"/>
      <c r="G913" s="8"/>
      <c r="I913" s="3"/>
      <c r="K913" s="6"/>
    </row>
    <row r="914" spans="1:13" x14ac:dyDescent="0.25">
      <c r="A914" s="5"/>
      <c r="E914" s="6"/>
      <c r="F914" s="2"/>
      <c r="G914" s="8"/>
      <c r="I914" s="3"/>
      <c r="K914" s="6"/>
    </row>
    <row r="915" spans="1:13" x14ac:dyDescent="0.25">
      <c r="A915" s="5"/>
      <c r="E915" s="6"/>
      <c r="F915" s="2"/>
      <c r="G915" s="8"/>
      <c r="I915" s="3"/>
      <c r="K915" s="6"/>
    </row>
    <row r="916" spans="1:13" x14ac:dyDescent="0.25">
      <c r="A916" s="5"/>
      <c r="E916" s="6"/>
      <c r="F916" s="2"/>
      <c r="G916" s="8"/>
      <c r="I916" s="3"/>
      <c r="K916" s="6"/>
    </row>
    <row r="917" spans="1:13" x14ac:dyDescent="0.25">
      <c r="A917" s="5"/>
      <c r="E917" s="6"/>
      <c r="F917" s="2"/>
      <c r="G917" s="8"/>
      <c r="I917" s="3"/>
      <c r="K917" s="6"/>
    </row>
    <row r="918" spans="1:13" x14ac:dyDescent="0.25">
      <c r="A918" s="5"/>
      <c r="E918" s="6"/>
      <c r="F918" s="2"/>
      <c r="G918" s="8"/>
      <c r="I918" s="3"/>
      <c r="K918" s="6"/>
    </row>
    <row r="919" spans="1:13" x14ac:dyDescent="0.25">
      <c r="A919" s="5"/>
      <c r="E919" s="6"/>
      <c r="F919" s="2"/>
      <c r="G919" s="8"/>
      <c r="I919" s="3"/>
      <c r="K919" s="6"/>
    </row>
    <row r="920" spans="1:13" x14ac:dyDescent="0.25">
      <c r="A920" s="5"/>
      <c r="E920" s="6"/>
      <c r="F920" s="2"/>
      <c r="G920" s="8"/>
      <c r="I920" s="3"/>
      <c r="K920" s="6"/>
    </row>
    <row r="921" spans="1:13" x14ac:dyDescent="0.25">
      <c r="A921" s="5"/>
      <c r="E921" s="6"/>
      <c r="F921" s="2"/>
      <c r="G921" s="8"/>
      <c r="I921" s="3"/>
      <c r="K921" s="6"/>
    </row>
    <row r="922" spans="1:13" x14ac:dyDescent="0.25">
      <c r="A922" s="5"/>
      <c r="E922" s="6"/>
      <c r="F922" s="2"/>
      <c r="G922" s="8"/>
      <c r="I922" s="3"/>
      <c r="K922" s="6"/>
    </row>
    <row r="923" spans="1:13" x14ac:dyDescent="0.25">
      <c r="A923" s="5"/>
      <c r="E923" s="6"/>
      <c r="F923" s="2"/>
      <c r="G923" s="8"/>
      <c r="I923" s="3"/>
      <c r="K923" s="6"/>
    </row>
    <row r="924" spans="1:13" x14ac:dyDescent="0.25">
      <c r="A924" s="5"/>
      <c r="E924" s="6"/>
      <c r="F924" s="2"/>
      <c r="G924" s="8"/>
      <c r="I924" s="3"/>
      <c r="K924" s="6"/>
    </row>
    <row r="925" spans="1:13" x14ac:dyDescent="0.25">
      <c r="A925" s="5"/>
      <c r="E925" s="6"/>
      <c r="F925" s="2"/>
      <c r="G925" s="8"/>
      <c r="I925" s="3"/>
      <c r="K925" s="6"/>
    </row>
    <row r="926" spans="1:13" x14ac:dyDescent="0.25">
      <c r="A926" s="5"/>
      <c r="E926" s="6"/>
      <c r="F926" s="2"/>
      <c r="G926" s="8"/>
      <c r="I926" s="3"/>
      <c r="K926" s="6"/>
    </row>
    <row r="927" spans="1:13" x14ac:dyDescent="0.25">
      <c r="A927" s="5"/>
      <c r="E927" s="6"/>
      <c r="F927" s="2"/>
      <c r="G927" s="8"/>
      <c r="I927" s="3"/>
      <c r="K927" s="6"/>
    </row>
    <row r="928" spans="1:13" x14ac:dyDescent="0.25">
      <c r="A928" s="5"/>
      <c r="E928" s="6"/>
      <c r="F928" s="2"/>
      <c r="G928" s="8"/>
      <c r="I928" s="3"/>
      <c r="K928" s="6"/>
      <c r="M928" s="182"/>
    </row>
    <row r="929" spans="1:13" x14ac:dyDescent="0.25">
      <c r="A929" s="5"/>
      <c r="E929" s="6"/>
      <c r="F929" s="2"/>
      <c r="G929" s="8"/>
      <c r="I929" s="3"/>
      <c r="K929" s="6"/>
      <c r="M929" s="182"/>
    </row>
    <row r="930" spans="1:13" x14ac:dyDescent="0.25">
      <c r="A930" s="5"/>
      <c r="E930" s="6"/>
      <c r="F930" s="2"/>
      <c r="G930" s="8"/>
      <c r="I930" s="3"/>
      <c r="K930" s="6"/>
    </row>
    <row r="931" spans="1:13" x14ac:dyDescent="0.25">
      <c r="A931" s="5"/>
      <c r="E931" s="6"/>
      <c r="F931" s="2"/>
      <c r="G931" s="8"/>
      <c r="I931" s="3"/>
      <c r="K931" s="6"/>
    </row>
    <row r="932" spans="1:13" x14ac:dyDescent="0.25">
      <c r="A932" s="5"/>
      <c r="E932" s="6"/>
      <c r="F932" s="2"/>
      <c r="G932" s="8"/>
      <c r="I932" s="3"/>
      <c r="K932" s="6"/>
    </row>
    <row r="933" spans="1:13" x14ac:dyDescent="0.25">
      <c r="A933" s="5"/>
      <c r="E933" s="6"/>
      <c r="F933" s="2"/>
      <c r="G933" s="8"/>
      <c r="I933" s="3"/>
      <c r="K933" s="6"/>
    </row>
    <row r="934" spans="1:13" x14ac:dyDescent="0.25">
      <c r="A934" s="5"/>
      <c r="E934" s="6"/>
      <c r="F934" s="2"/>
      <c r="G934" s="8"/>
      <c r="I934" s="3"/>
      <c r="K934" s="6"/>
    </row>
    <row r="935" spans="1:13" x14ac:dyDescent="0.25">
      <c r="A935" s="5"/>
      <c r="E935" s="6"/>
      <c r="F935" s="2"/>
      <c r="G935" s="8"/>
      <c r="I935" s="3"/>
      <c r="K935" s="6"/>
    </row>
    <row r="936" spans="1:13" x14ac:dyDescent="0.25">
      <c r="A936" s="5"/>
      <c r="E936" s="6"/>
      <c r="F936" s="2"/>
      <c r="G936" s="8"/>
      <c r="I936" s="3"/>
      <c r="K936" s="6"/>
    </row>
    <row r="937" spans="1:13" x14ac:dyDescent="0.25">
      <c r="A937" s="5"/>
      <c r="E937" s="6"/>
      <c r="F937" s="2"/>
      <c r="G937" s="8"/>
      <c r="I937" s="3"/>
      <c r="K937" s="6"/>
    </row>
    <row r="938" spans="1:13" x14ac:dyDescent="0.25">
      <c r="A938" s="5"/>
      <c r="E938" s="6"/>
      <c r="F938" s="2"/>
      <c r="G938" s="8"/>
      <c r="I938" s="3"/>
      <c r="K938" s="6"/>
    </row>
    <row r="939" spans="1:13" x14ac:dyDescent="0.25">
      <c r="A939" s="5"/>
      <c r="E939" s="6"/>
      <c r="F939" s="2"/>
      <c r="G939" s="8"/>
      <c r="I939" s="3"/>
      <c r="K939" s="6"/>
    </row>
    <row r="940" spans="1:13" x14ac:dyDescent="0.25">
      <c r="A940" s="5"/>
      <c r="E940" s="6"/>
      <c r="F940" s="2"/>
      <c r="G940" s="8"/>
      <c r="I940" s="3"/>
      <c r="K940" s="6"/>
    </row>
    <row r="941" spans="1:13" x14ac:dyDescent="0.25">
      <c r="A941" s="5"/>
      <c r="E941" s="6"/>
      <c r="F941" s="2"/>
      <c r="G941" s="8"/>
      <c r="I941" s="3"/>
      <c r="K941" s="6"/>
    </row>
    <row r="942" spans="1:13" x14ac:dyDescent="0.25">
      <c r="A942" s="5"/>
      <c r="E942" s="6"/>
      <c r="F942" s="2"/>
      <c r="G942" s="8"/>
      <c r="I942" s="3"/>
      <c r="K942" s="6"/>
    </row>
    <row r="943" spans="1:13" x14ac:dyDescent="0.25">
      <c r="A943" s="5"/>
      <c r="E943" s="6"/>
      <c r="F943" s="2"/>
      <c r="G943" s="8"/>
      <c r="I943" s="3"/>
      <c r="K943" s="6"/>
    </row>
    <row r="944" spans="1:13" x14ac:dyDescent="0.25">
      <c r="A944" s="5"/>
      <c r="E944" s="6"/>
      <c r="F944" s="2"/>
      <c r="G944" s="8"/>
      <c r="I944" s="3"/>
      <c r="K944" s="6"/>
    </row>
    <row r="945" spans="1:11" x14ac:dyDescent="0.25">
      <c r="A945" s="5"/>
      <c r="E945" s="6"/>
      <c r="F945" s="2"/>
      <c r="G945" s="8"/>
      <c r="I945" s="3"/>
      <c r="K945" s="6"/>
    </row>
    <row r="946" spans="1:11" x14ac:dyDescent="0.25">
      <c r="A946" s="5"/>
      <c r="E946" s="6"/>
      <c r="F946" s="2"/>
      <c r="G946" s="8"/>
      <c r="I946" s="3"/>
      <c r="K946" s="6"/>
    </row>
    <row r="947" spans="1:11" x14ac:dyDescent="0.25">
      <c r="A947" s="5"/>
      <c r="E947" s="6"/>
      <c r="F947" s="2"/>
      <c r="G947" s="8"/>
      <c r="I947" s="3"/>
      <c r="K947" s="6"/>
    </row>
    <row r="948" spans="1:11" x14ac:dyDescent="0.25">
      <c r="A948" s="5"/>
      <c r="E948" s="6"/>
      <c r="F948" s="2"/>
      <c r="G948" s="8"/>
      <c r="I948" s="3"/>
      <c r="K948" s="6"/>
    </row>
    <row r="949" spans="1:11" x14ac:dyDescent="0.25">
      <c r="A949" s="5"/>
      <c r="E949" s="6"/>
      <c r="F949" s="2"/>
      <c r="G949" s="8"/>
      <c r="I949" s="3"/>
      <c r="K949" s="6"/>
    </row>
    <row r="950" spans="1:11" x14ac:dyDescent="0.25">
      <c r="A950" s="5"/>
      <c r="E950" s="6"/>
      <c r="F950" s="2"/>
      <c r="G950" s="8"/>
      <c r="I950" s="3"/>
      <c r="K950" s="6"/>
    </row>
    <row r="951" spans="1:11" x14ac:dyDescent="0.25">
      <c r="A951" s="5"/>
      <c r="E951" s="6"/>
      <c r="F951" s="2"/>
      <c r="G951" s="8"/>
      <c r="I951" s="3"/>
      <c r="K951" s="6"/>
    </row>
    <row r="952" spans="1:11" x14ac:dyDescent="0.25">
      <c r="A952" s="5"/>
      <c r="E952" s="6"/>
      <c r="F952" s="2"/>
      <c r="G952" s="8"/>
      <c r="I952" s="3"/>
      <c r="K952" s="6"/>
    </row>
    <row r="953" spans="1:11" x14ac:dyDescent="0.25">
      <c r="A953" s="5"/>
      <c r="E953" s="6"/>
      <c r="F953" s="2"/>
      <c r="G953" s="8"/>
      <c r="I953" s="3"/>
      <c r="K953" s="6"/>
    </row>
    <row r="954" spans="1:11" x14ac:dyDescent="0.25">
      <c r="A954" s="5"/>
      <c r="E954" s="6"/>
      <c r="F954" s="2"/>
      <c r="G954" s="8"/>
      <c r="I954" s="3"/>
      <c r="K954" s="6"/>
    </row>
    <row r="955" spans="1:11" x14ac:dyDescent="0.25">
      <c r="A955" s="5"/>
      <c r="E955" s="6"/>
      <c r="F955" s="2"/>
      <c r="G955" s="8"/>
      <c r="I955" s="3"/>
      <c r="K955" s="6"/>
    </row>
    <row r="956" spans="1:11" x14ac:dyDescent="0.25">
      <c r="A956" s="5"/>
      <c r="E956" s="6"/>
      <c r="F956" s="2"/>
      <c r="G956" s="8"/>
      <c r="I956" s="3"/>
      <c r="K956" s="6"/>
    </row>
    <row r="957" spans="1:11" x14ac:dyDescent="0.25">
      <c r="A957" s="5"/>
      <c r="E957" s="6"/>
      <c r="F957" s="2"/>
      <c r="G957" s="8"/>
      <c r="I957" s="3"/>
      <c r="K957" s="6"/>
    </row>
    <row r="958" spans="1:11" x14ac:dyDescent="0.25">
      <c r="A958" s="5"/>
      <c r="E958" s="6"/>
      <c r="F958" s="2"/>
      <c r="G958" s="8"/>
      <c r="I958" s="3"/>
      <c r="K958" s="6"/>
    </row>
    <row r="959" spans="1:11" x14ac:dyDescent="0.25">
      <c r="A959" s="5"/>
      <c r="E959" s="6"/>
      <c r="F959" s="2"/>
      <c r="G959" s="8"/>
      <c r="I959" s="3"/>
      <c r="K959" s="6"/>
    </row>
    <row r="960" spans="1:11" x14ac:dyDescent="0.25">
      <c r="A960" s="5"/>
      <c r="E960" s="6"/>
      <c r="F960" s="2"/>
      <c r="G960" s="8"/>
      <c r="I960" s="3"/>
      <c r="K960" s="6"/>
    </row>
    <row r="961" spans="1:11" x14ac:dyDescent="0.25">
      <c r="A961" s="5"/>
      <c r="E961" s="6"/>
      <c r="F961" s="2"/>
      <c r="G961" s="8"/>
      <c r="I961" s="3"/>
      <c r="K961" s="6"/>
    </row>
    <row r="962" spans="1:11" x14ac:dyDescent="0.25">
      <c r="A962" s="5"/>
      <c r="E962" s="6"/>
      <c r="F962" s="2"/>
      <c r="G962" s="8"/>
      <c r="I962" s="3"/>
      <c r="K962" s="6"/>
    </row>
    <row r="963" spans="1:11" x14ac:dyDescent="0.25">
      <c r="A963" s="5"/>
      <c r="E963" s="6"/>
      <c r="F963" s="2"/>
      <c r="G963" s="8"/>
      <c r="I963" s="3"/>
      <c r="K963" s="6"/>
    </row>
    <row r="964" spans="1:11" x14ac:dyDescent="0.25">
      <c r="A964" s="5"/>
      <c r="E964" s="6"/>
      <c r="F964" s="2"/>
      <c r="G964" s="8"/>
      <c r="I964" s="3"/>
      <c r="K964" s="6"/>
    </row>
    <row r="965" spans="1:11" x14ac:dyDescent="0.25">
      <c r="A965" s="5"/>
      <c r="E965" s="6"/>
      <c r="F965" s="2"/>
      <c r="G965" s="8"/>
      <c r="I965" s="3"/>
      <c r="K965" s="6"/>
    </row>
    <row r="966" spans="1:11" x14ac:dyDescent="0.25">
      <c r="A966" s="5"/>
      <c r="E966" s="6"/>
      <c r="F966" s="2"/>
      <c r="G966" s="8"/>
      <c r="I966" s="3"/>
      <c r="K966" s="6"/>
    </row>
    <row r="967" spans="1:11" x14ac:dyDescent="0.25">
      <c r="A967" s="5"/>
      <c r="E967" s="6"/>
      <c r="F967" s="2"/>
      <c r="G967" s="8"/>
      <c r="I967" s="3"/>
      <c r="K967" s="6"/>
    </row>
    <row r="968" spans="1:11" x14ac:dyDescent="0.25">
      <c r="A968" s="5"/>
      <c r="E968" s="6"/>
      <c r="F968" s="2"/>
      <c r="G968" s="8"/>
      <c r="I968" s="3"/>
      <c r="K968" s="6"/>
    </row>
    <row r="969" spans="1:11" x14ac:dyDescent="0.25">
      <c r="A969" s="5"/>
      <c r="E969" s="6"/>
      <c r="F969" s="2"/>
      <c r="G969" s="8"/>
      <c r="I969" s="3"/>
      <c r="K969" s="6"/>
    </row>
    <row r="970" spans="1:11" x14ac:dyDescent="0.25">
      <c r="A970" s="5"/>
      <c r="E970" s="6"/>
      <c r="F970" s="2"/>
      <c r="G970" s="8"/>
      <c r="I970" s="3"/>
      <c r="K970" s="6"/>
    </row>
    <row r="971" spans="1:11" x14ac:dyDescent="0.25">
      <c r="A971" s="5"/>
      <c r="E971" s="6"/>
      <c r="F971" s="2"/>
      <c r="G971" s="8"/>
      <c r="I971" s="3"/>
      <c r="K971" s="6"/>
    </row>
    <row r="972" spans="1:11" x14ac:dyDescent="0.25">
      <c r="A972" s="5"/>
      <c r="E972" s="6"/>
      <c r="F972" s="2"/>
      <c r="G972" s="8"/>
      <c r="I972" s="3"/>
      <c r="K972" s="6"/>
    </row>
    <row r="973" spans="1:11" x14ac:dyDescent="0.25">
      <c r="A973" s="5"/>
      <c r="E973" s="6"/>
      <c r="F973" s="2"/>
      <c r="G973" s="8"/>
      <c r="I973" s="3"/>
      <c r="K973" s="6"/>
    </row>
    <row r="974" spans="1:11" x14ac:dyDescent="0.25">
      <c r="A974" s="5"/>
      <c r="E974" s="6"/>
      <c r="F974" s="2"/>
      <c r="G974" s="8"/>
      <c r="I974" s="3"/>
      <c r="K974" s="6"/>
    </row>
    <row r="975" spans="1:11" x14ac:dyDescent="0.25">
      <c r="A975" s="5"/>
      <c r="E975" s="6"/>
      <c r="F975" s="2"/>
      <c r="G975" s="8"/>
      <c r="I975" s="3"/>
      <c r="K975" s="6"/>
    </row>
    <row r="976" spans="1:11" x14ac:dyDescent="0.25">
      <c r="A976" s="5"/>
      <c r="E976" s="6"/>
      <c r="F976" s="2"/>
      <c r="G976" s="8"/>
      <c r="I976" s="3"/>
      <c r="K976" s="6"/>
    </row>
    <row r="977" spans="1:11" x14ac:dyDescent="0.25">
      <c r="A977" s="5"/>
      <c r="E977" s="6"/>
      <c r="F977" s="2"/>
      <c r="G977" s="8"/>
      <c r="I977" s="3"/>
      <c r="K977" s="6"/>
    </row>
    <row r="978" spans="1:11" x14ac:dyDescent="0.25">
      <c r="A978" s="5"/>
      <c r="E978" s="6"/>
      <c r="F978" s="2"/>
      <c r="G978" s="8"/>
      <c r="I978" s="3"/>
      <c r="K978" s="6"/>
    </row>
    <row r="979" spans="1:11" x14ac:dyDescent="0.25">
      <c r="A979" s="5"/>
      <c r="E979" s="6"/>
      <c r="F979" s="2"/>
      <c r="G979" s="8"/>
      <c r="I979" s="3"/>
      <c r="K979" s="6"/>
    </row>
    <row r="980" spans="1:11" x14ac:dyDescent="0.25">
      <c r="A980" s="5"/>
      <c r="E980" s="6"/>
      <c r="F980" s="2"/>
      <c r="G980" s="8"/>
      <c r="I980" s="3"/>
      <c r="K980" s="6"/>
    </row>
    <row r="981" spans="1:11" x14ac:dyDescent="0.25">
      <c r="A981" s="5"/>
      <c r="E981" s="6"/>
      <c r="F981" s="2"/>
      <c r="G981" s="8"/>
      <c r="I981" s="3"/>
      <c r="K981" s="6"/>
    </row>
    <row r="982" spans="1:11" x14ac:dyDescent="0.25">
      <c r="A982" s="5"/>
      <c r="E982" s="6"/>
      <c r="F982" s="2"/>
      <c r="G982" s="8"/>
      <c r="I982" s="3"/>
      <c r="K982" s="6"/>
    </row>
    <row r="983" spans="1:11" x14ac:dyDescent="0.25">
      <c r="A983" s="5"/>
      <c r="E983" s="6"/>
      <c r="F983" s="2"/>
      <c r="G983" s="8"/>
      <c r="I983" s="3"/>
      <c r="K983" s="6"/>
    </row>
    <row r="984" spans="1:11" x14ac:dyDescent="0.25">
      <c r="A984" s="5"/>
      <c r="E984" s="6"/>
      <c r="F984" s="2"/>
      <c r="G984" s="8"/>
      <c r="I984" s="3"/>
      <c r="K984" s="6"/>
    </row>
    <row r="985" spans="1:11" x14ac:dyDescent="0.25">
      <c r="A985" s="5"/>
      <c r="E985" s="6"/>
      <c r="F985" s="2"/>
      <c r="G985" s="8"/>
      <c r="I985" s="3"/>
      <c r="K985" s="6"/>
    </row>
    <row r="986" spans="1:11" x14ac:dyDescent="0.25">
      <c r="A986" s="5"/>
      <c r="E986" s="6"/>
      <c r="F986" s="2"/>
      <c r="G986" s="8"/>
      <c r="I986" s="3"/>
      <c r="K986" s="6"/>
    </row>
    <row r="987" spans="1:11" x14ac:dyDescent="0.25">
      <c r="A987" s="5"/>
      <c r="E987" s="6"/>
      <c r="F987" s="2"/>
      <c r="G987" s="8"/>
      <c r="I987" s="3"/>
      <c r="K987" s="6"/>
    </row>
    <row r="988" spans="1:11" x14ac:dyDescent="0.25">
      <c r="A988" s="5"/>
      <c r="E988" s="6"/>
      <c r="F988" s="2"/>
      <c r="G988" s="8"/>
      <c r="I988" s="3"/>
      <c r="K988" s="6"/>
    </row>
    <row r="989" spans="1:11" x14ac:dyDescent="0.25">
      <c r="A989" s="5"/>
      <c r="E989" s="6"/>
      <c r="F989" s="2"/>
      <c r="G989" s="8"/>
      <c r="I989" s="3"/>
      <c r="K989" s="6"/>
    </row>
    <row r="990" spans="1:11" x14ac:dyDescent="0.25">
      <c r="A990" s="5"/>
      <c r="E990" s="6"/>
      <c r="F990" s="2"/>
      <c r="G990" s="8"/>
      <c r="I990" s="3"/>
      <c r="K990" s="6"/>
    </row>
    <row r="991" spans="1:11" x14ac:dyDescent="0.25">
      <c r="A991" s="5"/>
      <c r="E991" s="6"/>
      <c r="F991" s="2"/>
      <c r="G991" s="8"/>
      <c r="I991" s="3"/>
      <c r="K991" s="6"/>
    </row>
    <row r="992" spans="1:11" x14ac:dyDescent="0.25">
      <c r="A992" s="5"/>
      <c r="E992" s="6"/>
      <c r="F992" s="2"/>
      <c r="G992" s="8"/>
      <c r="I992" s="3"/>
      <c r="K992" s="6"/>
    </row>
    <row r="993" spans="1:11" x14ac:dyDescent="0.25">
      <c r="A993" s="5"/>
      <c r="E993" s="6"/>
      <c r="F993" s="2"/>
      <c r="G993" s="8"/>
      <c r="I993" s="3"/>
      <c r="K993" s="6"/>
    </row>
    <row r="994" spans="1:11" x14ac:dyDescent="0.25">
      <c r="A994" s="5"/>
      <c r="E994" s="6"/>
      <c r="F994" s="2"/>
      <c r="G994" s="8"/>
      <c r="I994" s="3"/>
      <c r="K994" s="6"/>
    </row>
    <row r="995" spans="1:11" x14ac:dyDescent="0.25">
      <c r="A995" s="5"/>
      <c r="E995" s="6"/>
      <c r="F995" s="2"/>
      <c r="G995" s="8"/>
      <c r="I995" s="3"/>
      <c r="K995" s="6"/>
    </row>
    <row r="996" spans="1:11" x14ac:dyDescent="0.25">
      <c r="A996" s="5"/>
      <c r="E996" s="6"/>
      <c r="F996" s="2"/>
      <c r="G996" s="8"/>
      <c r="I996" s="3"/>
      <c r="K996" s="6"/>
    </row>
    <row r="997" spans="1:11" x14ac:dyDescent="0.25">
      <c r="A997" s="5"/>
      <c r="E997" s="6"/>
      <c r="F997" s="2"/>
      <c r="G997" s="8"/>
      <c r="I997" s="3"/>
      <c r="K997" s="6"/>
    </row>
    <row r="998" spans="1:11" x14ac:dyDescent="0.25">
      <c r="A998" s="5"/>
      <c r="E998" s="6"/>
      <c r="F998" s="2"/>
      <c r="G998" s="8"/>
      <c r="I998" s="3"/>
      <c r="K998" s="6"/>
    </row>
    <row r="999" spans="1:11" x14ac:dyDescent="0.25">
      <c r="A999" s="5"/>
      <c r="E999" s="6"/>
      <c r="F999" s="2"/>
      <c r="G999" s="8"/>
      <c r="I999" s="3"/>
      <c r="K999" s="6"/>
    </row>
    <row r="1000" spans="1:11" x14ac:dyDescent="0.25">
      <c r="A1000" s="5"/>
      <c r="E1000" s="6"/>
      <c r="F1000" s="2"/>
      <c r="G1000" s="8"/>
      <c r="I1000" s="3"/>
      <c r="K1000" s="6"/>
    </row>
    <row r="1001" spans="1:11" x14ac:dyDescent="0.25">
      <c r="A1001" s="5"/>
      <c r="E1001" s="6"/>
      <c r="F1001" s="2"/>
      <c r="G1001" s="8"/>
      <c r="I1001" s="3"/>
      <c r="K1001" s="6"/>
    </row>
    <row r="1002" spans="1:11" x14ac:dyDescent="0.25">
      <c r="A1002" s="5"/>
      <c r="E1002" s="6"/>
      <c r="F1002" s="2"/>
      <c r="G1002" s="8"/>
      <c r="I1002" s="3"/>
      <c r="K1002" s="6"/>
    </row>
    <row r="1003" spans="1:11" x14ac:dyDescent="0.25">
      <c r="A1003" s="5"/>
      <c r="E1003" s="6"/>
      <c r="F1003" s="2"/>
      <c r="G1003" s="8"/>
      <c r="I1003" s="3"/>
      <c r="K1003" s="6"/>
    </row>
    <row r="1004" spans="1:11" x14ac:dyDescent="0.25">
      <c r="A1004" s="5"/>
      <c r="E1004" s="6"/>
      <c r="F1004" s="2"/>
      <c r="G1004" s="8"/>
      <c r="I1004" s="3"/>
      <c r="K1004" s="6"/>
    </row>
    <row r="1005" spans="1:11" x14ac:dyDescent="0.25">
      <c r="A1005" s="5"/>
      <c r="E1005" s="6"/>
      <c r="F1005" s="2"/>
      <c r="G1005" s="8"/>
      <c r="I1005" s="3"/>
      <c r="K1005" s="6"/>
    </row>
    <row r="1006" spans="1:11" x14ac:dyDescent="0.25">
      <c r="A1006" s="5"/>
      <c r="E1006" s="6"/>
      <c r="F1006" s="2"/>
      <c r="G1006" s="8"/>
      <c r="I1006" s="3"/>
      <c r="K1006" s="6"/>
    </row>
    <row r="1007" spans="1:11" x14ac:dyDescent="0.25">
      <c r="A1007" s="5"/>
      <c r="E1007" s="6"/>
      <c r="F1007" s="2"/>
      <c r="G1007" s="8"/>
      <c r="I1007" s="3"/>
      <c r="K1007" s="6"/>
    </row>
    <row r="1008" spans="1:11" x14ac:dyDescent="0.25">
      <c r="A1008" s="5"/>
      <c r="E1008" s="6"/>
      <c r="F1008" s="2"/>
      <c r="G1008" s="8"/>
      <c r="I1008" s="3"/>
      <c r="K1008" s="6"/>
    </row>
    <row r="1009" spans="1:11" x14ac:dyDescent="0.25">
      <c r="A1009" s="5"/>
      <c r="E1009" s="6"/>
      <c r="F1009" s="2"/>
      <c r="G1009" s="8"/>
      <c r="I1009" s="3"/>
      <c r="K1009" s="6"/>
    </row>
    <row r="1010" spans="1:11" x14ac:dyDescent="0.25">
      <c r="A1010" s="5"/>
      <c r="E1010" s="6"/>
      <c r="F1010" s="2"/>
      <c r="G1010" s="8"/>
      <c r="I1010" s="3"/>
      <c r="K1010" s="6"/>
    </row>
    <row r="1011" spans="1:11" x14ac:dyDescent="0.25">
      <c r="A1011" s="5"/>
      <c r="E1011" s="6"/>
      <c r="F1011" s="2"/>
      <c r="G1011" s="8"/>
      <c r="I1011" s="3"/>
      <c r="K1011" s="6"/>
    </row>
    <row r="1012" spans="1:11" x14ac:dyDescent="0.25">
      <c r="A1012" s="5"/>
      <c r="E1012" s="6"/>
      <c r="F1012" s="2"/>
      <c r="G1012" s="8"/>
      <c r="I1012" s="3"/>
      <c r="K1012" s="6"/>
    </row>
    <row r="1013" spans="1:11" x14ac:dyDescent="0.25">
      <c r="A1013" s="5"/>
      <c r="E1013" s="6"/>
      <c r="F1013" s="2"/>
      <c r="G1013" s="8"/>
      <c r="I1013" s="3"/>
      <c r="K1013" s="6"/>
    </row>
    <row r="1014" spans="1:11" x14ac:dyDescent="0.25">
      <c r="A1014" s="5"/>
      <c r="E1014" s="6"/>
      <c r="F1014" s="2"/>
      <c r="G1014" s="8"/>
      <c r="I1014" s="3"/>
      <c r="K1014" s="6"/>
    </row>
    <row r="1015" spans="1:11" x14ac:dyDescent="0.25">
      <c r="A1015" s="5"/>
      <c r="E1015" s="6"/>
      <c r="F1015" s="2"/>
      <c r="G1015" s="8"/>
      <c r="I1015" s="3"/>
      <c r="K1015" s="6"/>
    </row>
    <row r="1016" spans="1:11" x14ac:dyDescent="0.25">
      <c r="A1016" s="5"/>
      <c r="E1016" s="6"/>
      <c r="F1016" s="2"/>
      <c r="G1016" s="8"/>
      <c r="I1016" s="3"/>
      <c r="K1016" s="6"/>
    </row>
    <row r="1017" spans="1:11" x14ac:dyDescent="0.25">
      <c r="A1017" s="5"/>
      <c r="E1017" s="6"/>
      <c r="F1017" s="2"/>
      <c r="G1017" s="8"/>
      <c r="I1017" s="3"/>
      <c r="K1017" s="6"/>
    </row>
    <row r="1018" spans="1:11" x14ac:dyDescent="0.25">
      <c r="A1018" s="5"/>
      <c r="E1018" s="6"/>
      <c r="F1018" s="2"/>
      <c r="G1018" s="8"/>
      <c r="I1018" s="3"/>
      <c r="K1018" s="6"/>
    </row>
    <row r="1019" spans="1:11" x14ac:dyDescent="0.25">
      <c r="A1019" s="5"/>
      <c r="E1019" s="6"/>
      <c r="F1019" s="2"/>
      <c r="G1019" s="8"/>
      <c r="I1019" s="3"/>
      <c r="K1019" s="6"/>
    </row>
    <row r="1020" spans="1:11" x14ac:dyDescent="0.25">
      <c r="A1020" s="5"/>
      <c r="E1020" s="6"/>
      <c r="F1020" s="2"/>
      <c r="G1020" s="8"/>
      <c r="I1020" s="3"/>
      <c r="K1020" s="6"/>
    </row>
    <row r="1021" spans="1:11" x14ac:dyDescent="0.25">
      <c r="A1021" s="5"/>
      <c r="E1021" s="6"/>
      <c r="F1021" s="2"/>
      <c r="G1021" s="8"/>
      <c r="I1021" s="3"/>
      <c r="K1021" s="6"/>
    </row>
    <row r="1022" spans="1:11" x14ac:dyDescent="0.25">
      <c r="A1022" s="5"/>
      <c r="E1022" s="6"/>
      <c r="F1022" s="2"/>
      <c r="G1022" s="8"/>
      <c r="I1022" s="3"/>
      <c r="K1022" s="6"/>
    </row>
    <row r="1023" spans="1:11" x14ac:dyDescent="0.25">
      <c r="A1023" s="5"/>
      <c r="E1023" s="6"/>
      <c r="F1023" s="2"/>
      <c r="G1023" s="8"/>
      <c r="I1023" s="3"/>
      <c r="K1023" s="6"/>
    </row>
    <row r="1024" spans="1:11" x14ac:dyDescent="0.25">
      <c r="A1024" s="5"/>
      <c r="E1024" s="6"/>
      <c r="F1024" s="2"/>
      <c r="G1024" s="8"/>
      <c r="I1024" s="3"/>
      <c r="K1024" s="6"/>
    </row>
    <row r="1025" spans="1:13" x14ac:dyDescent="0.25">
      <c r="A1025" s="5"/>
      <c r="E1025" s="6"/>
      <c r="F1025" s="2"/>
      <c r="G1025" s="8"/>
      <c r="I1025" s="3"/>
      <c r="K1025" s="6"/>
    </row>
    <row r="1026" spans="1:13" x14ac:dyDescent="0.25">
      <c r="A1026" s="5"/>
      <c r="E1026" s="6"/>
      <c r="F1026" s="2"/>
      <c r="G1026" s="8"/>
      <c r="I1026" s="3"/>
      <c r="K1026" s="6"/>
    </row>
    <row r="1027" spans="1:13" x14ac:dyDescent="0.25">
      <c r="A1027" s="5"/>
      <c r="E1027" s="6"/>
      <c r="F1027" s="2"/>
      <c r="G1027" s="8"/>
      <c r="I1027" s="3"/>
      <c r="K1027" s="6"/>
      <c r="M1027" s="188" t="s">
        <v>366</v>
      </c>
    </row>
    <row r="1029" spans="1:13" x14ac:dyDescent="0.25">
      <c r="G1029">
        <f>COUNT(G5:G1027)</f>
        <v>804</v>
      </c>
    </row>
  </sheetData>
  <autoFilter ref="K5:K809" xr:uid="{00000000-0001-0000-0000-000000000000}"/>
  <mergeCells count="1">
    <mergeCell ref="A2:K3"/>
  </mergeCells>
  <phoneticPr fontId="70" type="noConversion"/>
  <printOptions horizontalCentered="1" gridLines="1"/>
  <pageMargins left="0.39370078740157483" right="0.39370078740157483" top="0.39370078740157483" bottom="0.39370078740157483" header="0.51181102362204722" footer="0.23622047244094491"/>
  <pageSetup paperSize="9" scale="65" fitToHeight="0" orientation="landscape" r:id="rId1"/>
  <headerFooter alignWithMargins="0">
    <oddFooter>&amp;C&amp;Z&amp;F\&amp;A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L42"/>
  <sheetViews>
    <sheetView workbookViewId="0">
      <selection activeCell="H1481" sqref="H1481"/>
    </sheetView>
  </sheetViews>
  <sheetFormatPr defaultRowHeight="13.2" x14ac:dyDescent="0.25"/>
  <cols>
    <col min="1" max="1" width="12.6640625" bestFit="1" customWidth="1"/>
    <col min="2" max="2" width="1.109375" customWidth="1"/>
    <col min="3" max="3" width="16" bestFit="1" customWidth="1"/>
    <col min="4" max="4" width="1.109375" customWidth="1"/>
    <col min="5" max="5" width="45.33203125" bestFit="1" customWidth="1"/>
    <col min="6" max="6" width="1.109375" customWidth="1"/>
    <col min="7" max="7" width="12.109375" bestFit="1" customWidth="1"/>
    <col min="8" max="8" width="1.109375" customWidth="1"/>
    <col min="9" max="9" width="32.109375" bestFit="1" customWidth="1"/>
    <col min="10" max="10" width="1.109375" customWidth="1"/>
    <col min="11" max="11" width="27.44140625" customWidth="1"/>
    <col min="12" max="12" width="9.109375" style="108"/>
  </cols>
  <sheetData>
    <row r="1" spans="1:12" ht="26.4" x14ac:dyDescent="0.25">
      <c r="A1" s="4" t="s">
        <v>10</v>
      </c>
      <c r="C1" s="1" t="s">
        <v>11</v>
      </c>
      <c r="E1" s="4" t="s">
        <v>12</v>
      </c>
      <c r="G1" s="7" t="s">
        <v>13</v>
      </c>
      <c r="I1" s="4" t="s">
        <v>0</v>
      </c>
      <c r="K1" s="4" t="s">
        <v>14</v>
      </c>
      <c r="L1" s="9" t="s">
        <v>4</v>
      </c>
    </row>
    <row r="2" spans="1:12" ht="16.8" x14ac:dyDescent="0.4">
      <c r="A2" s="106">
        <v>42005</v>
      </c>
      <c r="B2" s="107"/>
      <c r="C2" s="107" t="s">
        <v>242</v>
      </c>
      <c r="D2" s="107"/>
      <c r="E2" s="67" t="s">
        <v>234</v>
      </c>
      <c r="F2" s="107"/>
      <c r="G2" s="69">
        <v>852.13</v>
      </c>
      <c r="H2" s="107"/>
      <c r="I2" s="37" t="s">
        <v>5</v>
      </c>
      <c r="J2" s="107"/>
      <c r="K2" s="37" t="s">
        <v>31</v>
      </c>
    </row>
    <row r="3" spans="1:12" ht="16.8" x14ac:dyDescent="0.4">
      <c r="A3" s="106">
        <v>42005</v>
      </c>
      <c r="B3" s="107"/>
      <c r="C3" s="107" t="s">
        <v>242</v>
      </c>
      <c r="D3" s="107"/>
      <c r="E3" s="67" t="s">
        <v>235</v>
      </c>
      <c r="F3" s="107"/>
      <c r="G3" s="69">
        <v>4512.67</v>
      </c>
      <c r="H3" s="107"/>
      <c r="I3" s="37" t="s">
        <v>29</v>
      </c>
      <c r="J3" s="107"/>
      <c r="K3" s="37" t="s">
        <v>31</v>
      </c>
    </row>
    <row r="4" spans="1:12" ht="16.8" x14ac:dyDescent="0.4">
      <c r="A4" s="106">
        <v>42005</v>
      </c>
      <c r="B4" s="107"/>
      <c r="C4" s="107" t="s">
        <v>242</v>
      </c>
      <c r="D4" s="107"/>
      <c r="E4" s="67" t="s">
        <v>236</v>
      </c>
      <c r="F4" s="107"/>
      <c r="G4" s="69">
        <v>1204.81</v>
      </c>
      <c r="H4" s="107"/>
      <c r="I4" s="37" t="s">
        <v>2</v>
      </c>
      <c r="J4" s="107"/>
      <c r="K4" s="37" t="s">
        <v>31</v>
      </c>
    </row>
    <row r="5" spans="1:12" ht="16.8" x14ac:dyDescent="0.4">
      <c r="A5" s="106">
        <v>42005</v>
      </c>
      <c r="B5" s="107"/>
      <c r="C5" s="107" t="s">
        <v>242</v>
      </c>
      <c r="D5" s="107"/>
      <c r="E5" s="67" t="s">
        <v>237</v>
      </c>
      <c r="F5" s="107"/>
      <c r="G5" s="69">
        <v>3975.87</v>
      </c>
      <c r="H5" s="107"/>
      <c r="I5" s="37" t="s">
        <v>2</v>
      </c>
      <c r="J5" s="107"/>
      <c r="K5" s="37" t="s">
        <v>31</v>
      </c>
    </row>
    <row r="6" spans="1:12" ht="16.8" x14ac:dyDescent="0.4">
      <c r="A6" s="106">
        <v>42005</v>
      </c>
      <c r="B6" s="107"/>
      <c r="C6" s="107" t="s">
        <v>242</v>
      </c>
      <c r="D6" s="107"/>
      <c r="E6" s="67" t="s">
        <v>238</v>
      </c>
      <c r="F6" s="107"/>
      <c r="G6" s="69">
        <v>889.55</v>
      </c>
      <c r="H6" s="107"/>
      <c r="I6" s="37" t="s">
        <v>21</v>
      </c>
      <c r="J6" s="107"/>
      <c r="K6" s="37" t="s">
        <v>31</v>
      </c>
    </row>
    <row r="7" spans="1:12" ht="16.8" x14ac:dyDescent="0.4">
      <c r="A7" s="106">
        <v>42005</v>
      </c>
      <c r="B7" s="107"/>
      <c r="C7" s="107" t="s">
        <v>242</v>
      </c>
      <c r="D7" s="107"/>
      <c r="E7" s="67" t="s">
        <v>93</v>
      </c>
      <c r="F7" s="107"/>
      <c r="G7" s="69">
        <v>1000</v>
      </c>
      <c r="H7" s="107"/>
      <c r="I7" s="37" t="s">
        <v>9</v>
      </c>
      <c r="J7" s="107"/>
      <c r="K7" s="37" t="s">
        <v>31</v>
      </c>
    </row>
    <row r="8" spans="1:12" ht="16.8" x14ac:dyDescent="0.4">
      <c r="A8" s="106">
        <v>42005</v>
      </c>
      <c r="B8" s="107"/>
      <c r="C8" s="107" t="s">
        <v>242</v>
      </c>
      <c r="D8" s="107"/>
      <c r="E8" s="67" t="s">
        <v>239</v>
      </c>
      <c r="F8" s="107"/>
      <c r="G8" s="69">
        <v>2684.29</v>
      </c>
      <c r="H8" s="107"/>
      <c r="I8" s="37" t="s">
        <v>8</v>
      </c>
      <c r="J8" s="107"/>
      <c r="K8" s="37" t="s">
        <v>31</v>
      </c>
    </row>
    <row r="9" spans="1:12" ht="16.8" x14ac:dyDescent="0.4">
      <c r="A9" s="106">
        <v>42005</v>
      </c>
      <c r="B9" s="107"/>
      <c r="C9" s="107" t="s">
        <v>242</v>
      </c>
      <c r="D9" s="107"/>
      <c r="E9" s="67" t="s">
        <v>240</v>
      </c>
      <c r="F9" s="107"/>
      <c r="G9" s="69">
        <v>594.16999999999996</v>
      </c>
      <c r="H9" s="107"/>
      <c r="I9" s="37" t="s">
        <v>29</v>
      </c>
      <c r="J9" s="107"/>
      <c r="K9" s="37" t="s">
        <v>31</v>
      </c>
    </row>
    <row r="10" spans="1:12" ht="16.8" x14ac:dyDescent="0.4">
      <c r="A10" s="106">
        <v>42005</v>
      </c>
      <c r="B10" s="107"/>
      <c r="C10" s="107" t="s">
        <v>242</v>
      </c>
      <c r="D10" s="107"/>
      <c r="E10" s="67" t="s">
        <v>241</v>
      </c>
      <c r="F10" s="107"/>
      <c r="G10" s="69">
        <v>997.5</v>
      </c>
      <c r="H10" s="107"/>
      <c r="I10" s="37" t="s">
        <v>23</v>
      </c>
      <c r="J10" s="107"/>
      <c r="K10" s="37" t="s">
        <v>31</v>
      </c>
    </row>
    <row r="11" spans="1:12" ht="16.8" x14ac:dyDescent="0.4">
      <c r="A11" s="106">
        <v>42005</v>
      </c>
      <c r="B11" s="107"/>
      <c r="C11" s="107" t="s">
        <v>242</v>
      </c>
      <c r="D11" s="107"/>
      <c r="E11" s="67" t="s">
        <v>241</v>
      </c>
      <c r="F11" s="107"/>
      <c r="G11" s="69">
        <v>303.8</v>
      </c>
      <c r="H11" s="107"/>
      <c r="I11" s="37" t="s">
        <v>23</v>
      </c>
      <c r="J11" s="107"/>
      <c r="K11" s="37" t="s">
        <v>31</v>
      </c>
    </row>
    <row r="12" spans="1:12" ht="16.8" x14ac:dyDescent="0.4">
      <c r="A12" s="106">
        <v>42005</v>
      </c>
      <c r="B12" s="107"/>
      <c r="C12" s="107" t="s">
        <v>242</v>
      </c>
      <c r="D12" s="107"/>
      <c r="E12" s="67" t="s">
        <v>93</v>
      </c>
      <c r="F12" s="107"/>
      <c r="G12" s="69">
        <v>1000</v>
      </c>
      <c r="H12" s="107"/>
      <c r="I12" s="37" t="s">
        <v>9</v>
      </c>
      <c r="J12" s="107"/>
      <c r="K12" s="37" t="s">
        <v>31</v>
      </c>
    </row>
    <row r="13" spans="1:12" ht="16.8" x14ac:dyDescent="0.4">
      <c r="A13" s="106">
        <v>42039</v>
      </c>
      <c r="B13" s="107"/>
      <c r="C13" s="107" t="s">
        <v>243</v>
      </c>
      <c r="D13" s="107"/>
      <c r="E13" s="67" t="s">
        <v>124</v>
      </c>
      <c r="F13" s="107"/>
      <c r="G13" s="69">
        <v>500</v>
      </c>
      <c r="H13" s="107"/>
      <c r="I13" s="37" t="s">
        <v>29</v>
      </c>
      <c r="J13" s="107"/>
      <c r="K13" s="37" t="s">
        <v>31</v>
      </c>
    </row>
    <row r="14" spans="1:12" ht="16.8" x14ac:dyDescent="0.4">
      <c r="A14" s="106">
        <v>42039</v>
      </c>
      <c r="B14" s="107"/>
      <c r="C14" s="107" t="s">
        <v>243</v>
      </c>
      <c r="D14" s="107"/>
      <c r="E14" s="67" t="s">
        <v>125</v>
      </c>
      <c r="F14" s="107"/>
      <c r="G14" s="69">
        <v>385.17</v>
      </c>
      <c r="H14" s="107"/>
      <c r="I14" s="37" t="s">
        <v>29</v>
      </c>
      <c r="J14" s="107"/>
      <c r="K14" s="107" t="s">
        <v>31</v>
      </c>
    </row>
    <row r="15" spans="1:12" ht="16.8" x14ac:dyDescent="0.4">
      <c r="A15" s="106">
        <v>42039</v>
      </c>
      <c r="B15" s="107"/>
      <c r="C15" s="107" t="s">
        <v>243</v>
      </c>
      <c r="D15" s="107"/>
      <c r="E15" s="67" t="s">
        <v>126</v>
      </c>
      <c r="F15" s="107"/>
      <c r="G15" s="69">
        <v>400</v>
      </c>
      <c r="H15" s="107"/>
      <c r="I15" s="37" t="s">
        <v>29</v>
      </c>
      <c r="J15" s="107"/>
      <c r="K15" s="107" t="s">
        <v>31</v>
      </c>
    </row>
    <row r="16" spans="1:12" ht="16.8" x14ac:dyDescent="0.4">
      <c r="A16" s="106">
        <v>42039</v>
      </c>
      <c r="B16" s="107"/>
      <c r="C16" s="107" t="s">
        <v>243</v>
      </c>
      <c r="D16" s="107"/>
      <c r="E16" s="67" t="s">
        <v>127</v>
      </c>
      <c r="F16" s="107"/>
      <c r="G16" s="69">
        <v>500</v>
      </c>
      <c r="H16" s="107"/>
      <c r="I16" s="37" t="s">
        <v>29</v>
      </c>
      <c r="J16" s="107"/>
      <c r="K16" s="107" t="s">
        <v>31</v>
      </c>
    </row>
    <row r="17" spans="1:12" ht="16.8" x14ac:dyDescent="0.4">
      <c r="A17" s="106">
        <v>42039</v>
      </c>
      <c r="B17" s="107"/>
      <c r="C17" s="107" t="s">
        <v>243</v>
      </c>
      <c r="D17" s="107"/>
      <c r="E17" s="67" t="s">
        <v>128</v>
      </c>
      <c r="F17" s="107"/>
      <c r="G17" s="69">
        <v>422</v>
      </c>
      <c r="H17" s="107"/>
      <c r="I17" s="37" t="s">
        <v>29</v>
      </c>
      <c r="J17" s="107"/>
      <c r="K17" s="107" t="s">
        <v>31</v>
      </c>
    </row>
    <row r="18" spans="1:12" ht="16.8" x14ac:dyDescent="0.4">
      <c r="A18" s="106">
        <v>42039</v>
      </c>
      <c r="B18" s="107"/>
      <c r="C18" s="107" t="s">
        <v>243</v>
      </c>
      <c r="D18" s="107"/>
      <c r="E18" s="67" t="s">
        <v>129</v>
      </c>
      <c r="F18" s="107"/>
      <c r="G18" s="69">
        <v>583.20000000000005</v>
      </c>
      <c r="H18" s="107"/>
      <c r="I18" s="37" t="s">
        <v>24</v>
      </c>
      <c r="J18" s="107"/>
      <c r="K18" s="107" t="s">
        <v>31</v>
      </c>
    </row>
    <row r="19" spans="1:12" ht="16.8" x14ac:dyDescent="0.4">
      <c r="A19" s="106">
        <v>42039</v>
      </c>
      <c r="B19" s="107"/>
      <c r="C19" s="107" t="s">
        <v>243</v>
      </c>
      <c r="D19" s="107"/>
      <c r="E19" s="67" t="s">
        <v>130</v>
      </c>
      <c r="F19" s="107"/>
      <c r="G19" s="69">
        <v>251.5</v>
      </c>
      <c r="H19" s="107"/>
      <c r="I19" s="37" t="s">
        <v>25</v>
      </c>
      <c r="J19" s="107"/>
      <c r="K19" s="107" t="s">
        <v>15</v>
      </c>
    </row>
    <row r="20" spans="1:12" ht="16.8" x14ac:dyDescent="0.4">
      <c r="A20" s="106">
        <v>42046</v>
      </c>
      <c r="B20" s="107"/>
      <c r="C20" s="107" t="s">
        <v>243</v>
      </c>
      <c r="D20" s="107"/>
      <c r="E20" s="67" t="s">
        <v>131</v>
      </c>
      <c r="F20" s="107"/>
      <c r="G20" s="69">
        <v>1000</v>
      </c>
      <c r="H20" s="107"/>
      <c r="I20" s="37" t="s">
        <v>32</v>
      </c>
      <c r="J20" s="107"/>
      <c r="K20" s="107" t="s">
        <v>31</v>
      </c>
    </row>
    <row r="21" spans="1:12" ht="16.8" x14ac:dyDescent="0.4">
      <c r="A21" s="106">
        <v>42052</v>
      </c>
      <c r="B21" s="107"/>
      <c r="C21" s="107" t="s">
        <v>243</v>
      </c>
      <c r="D21" s="107"/>
      <c r="E21" s="67" t="s">
        <v>132</v>
      </c>
      <c r="F21" s="107"/>
      <c r="G21" s="69">
        <v>818.62</v>
      </c>
      <c r="H21" s="107"/>
      <c r="I21" s="37" t="s">
        <v>34</v>
      </c>
      <c r="J21" s="107"/>
      <c r="K21" s="107" t="s">
        <v>31</v>
      </c>
    </row>
    <row r="22" spans="1:12" ht="16.8" x14ac:dyDescent="0.4">
      <c r="A22" s="106">
        <v>42053</v>
      </c>
      <c r="B22" s="107"/>
      <c r="C22" s="107" t="s">
        <v>243</v>
      </c>
      <c r="D22" s="107"/>
      <c r="E22" s="67" t="s">
        <v>133</v>
      </c>
      <c r="F22" s="107"/>
      <c r="G22" s="69">
        <v>1223.8800000000001</v>
      </c>
      <c r="H22" s="107"/>
      <c r="I22" s="37" t="s">
        <v>8</v>
      </c>
      <c r="J22" s="107"/>
      <c r="K22" s="107" t="s">
        <v>31</v>
      </c>
    </row>
    <row r="23" spans="1:12" ht="16.8" x14ac:dyDescent="0.4">
      <c r="A23" s="106">
        <v>42054</v>
      </c>
      <c r="B23" s="107"/>
      <c r="C23" s="107" t="s">
        <v>243</v>
      </c>
      <c r="D23" s="107"/>
      <c r="E23" s="67" t="s">
        <v>134</v>
      </c>
      <c r="F23" s="107"/>
      <c r="G23" s="69">
        <v>1000</v>
      </c>
      <c r="H23" s="107"/>
      <c r="I23" s="37" t="s">
        <v>32</v>
      </c>
      <c r="J23" s="107"/>
      <c r="K23" s="107" t="s">
        <v>31</v>
      </c>
    </row>
    <row r="24" spans="1:12" ht="16.8" x14ac:dyDescent="0.4">
      <c r="A24" s="106">
        <v>42061</v>
      </c>
      <c r="B24" s="107"/>
      <c r="C24" s="107" t="s">
        <v>243</v>
      </c>
      <c r="D24" s="107"/>
      <c r="E24" s="67" t="s">
        <v>135</v>
      </c>
      <c r="F24" s="107"/>
      <c r="G24" s="69">
        <v>465.09</v>
      </c>
      <c r="H24" s="107"/>
      <c r="I24" s="37" t="s">
        <v>33</v>
      </c>
      <c r="J24" s="107"/>
      <c r="K24" s="107" t="s">
        <v>31</v>
      </c>
    </row>
    <row r="25" spans="1:12" ht="16.8" x14ac:dyDescent="0.4">
      <c r="A25" s="106">
        <v>42061</v>
      </c>
      <c r="B25" s="107"/>
      <c r="C25" s="107" t="s">
        <v>243</v>
      </c>
      <c r="D25" s="107"/>
      <c r="E25" s="67" t="s">
        <v>136</v>
      </c>
      <c r="F25" s="107"/>
      <c r="G25" s="69">
        <v>1992.44</v>
      </c>
      <c r="H25" s="107"/>
      <c r="I25" s="37" t="s">
        <v>27</v>
      </c>
      <c r="J25" s="107"/>
      <c r="K25" s="107" t="s">
        <v>16</v>
      </c>
    </row>
    <row r="26" spans="1:12" ht="16.8" x14ac:dyDescent="0.4">
      <c r="A26" s="106">
        <v>42062</v>
      </c>
      <c r="C26" s="107" t="s">
        <v>243</v>
      </c>
      <c r="E26" s="67" t="s">
        <v>137</v>
      </c>
      <c r="G26" s="69">
        <v>1006.85</v>
      </c>
      <c r="I26" s="37" t="s">
        <v>23</v>
      </c>
      <c r="K26" s="107" t="s">
        <v>31</v>
      </c>
    </row>
    <row r="27" spans="1:12" ht="16.8" x14ac:dyDescent="0.4">
      <c r="A27" s="106">
        <v>42062</v>
      </c>
      <c r="C27" s="107" t="s">
        <v>243</v>
      </c>
      <c r="E27" s="67" t="s">
        <v>137</v>
      </c>
      <c r="G27" s="69">
        <v>352.91</v>
      </c>
      <c r="I27" s="37" t="s">
        <v>23</v>
      </c>
      <c r="K27" s="107" t="s">
        <v>31</v>
      </c>
    </row>
    <row r="28" spans="1:12" ht="16.8" x14ac:dyDescent="0.4">
      <c r="A28" s="106">
        <v>42065</v>
      </c>
      <c r="C28" s="107" t="s">
        <v>244</v>
      </c>
      <c r="E28" s="67" t="s">
        <v>139</v>
      </c>
      <c r="G28" s="69">
        <v>3468.75</v>
      </c>
      <c r="I28" s="37" t="s">
        <v>19</v>
      </c>
      <c r="K28" s="107" t="s">
        <v>97</v>
      </c>
    </row>
    <row r="29" spans="1:12" ht="16.8" x14ac:dyDescent="0.4">
      <c r="A29" s="106">
        <v>42067</v>
      </c>
      <c r="C29" s="107" t="s">
        <v>244</v>
      </c>
      <c r="E29" s="67" t="s">
        <v>140</v>
      </c>
      <c r="G29" s="69">
        <v>1000</v>
      </c>
      <c r="I29" s="37" t="s">
        <v>32</v>
      </c>
      <c r="K29" s="107" t="s">
        <v>31</v>
      </c>
    </row>
    <row r="30" spans="1:12" ht="16.8" x14ac:dyDescent="0.4">
      <c r="A30" s="106">
        <v>42072</v>
      </c>
      <c r="C30" s="107" t="s">
        <v>244</v>
      </c>
      <c r="E30" s="67" t="s">
        <v>141</v>
      </c>
      <c r="G30" s="69">
        <v>323.89999999999998</v>
      </c>
      <c r="I30" s="37" t="s">
        <v>20</v>
      </c>
      <c r="K30" s="107" t="s">
        <v>15</v>
      </c>
    </row>
    <row r="31" spans="1:12" ht="16.8" x14ac:dyDescent="0.4">
      <c r="A31" s="106">
        <v>42076</v>
      </c>
      <c r="C31" s="107" t="s">
        <v>244</v>
      </c>
      <c r="E31" s="67" t="s">
        <v>142</v>
      </c>
      <c r="G31" s="69">
        <v>1000</v>
      </c>
      <c r="I31" s="37" t="s">
        <v>32</v>
      </c>
      <c r="K31" s="107" t="s">
        <v>31</v>
      </c>
      <c r="L31" s="110"/>
    </row>
    <row r="32" spans="1:12" ht="16.8" x14ac:dyDescent="0.4">
      <c r="A32" s="106">
        <v>42079</v>
      </c>
      <c r="C32" s="107" t="s">
        <v>244</v>
      </c>
      <c r="E32" s="67" t="s">
        <v>143</v>
      </c>
      <c r="G32" s="69">
        <v>274.56</v>
      </c>
      <c r="I32" s="37" t="s">
        <v>33</v>
      </c>
      <c r="K32" s="107" t="s">
        <v>31</v>
      </c>
      <c r="L32" s="110"/>
    </row>
    <row r="33" spans="1:12" ht="16.8" x14ac:dyDescent="0.4">
      <c r="A33" s="106">
        <v>42080</v>
      </c>
      <c r="C33" s="107" t="s">
        <v>244</v>
      </c>
      <c r="E33" s="67" t="s">
        <v>144</v>
      </c>
      <c r="G33" s="69">
        <v>1105.44</v>
      </c>
      <c r="I33" s="37" t="s">
        <v>8</v>
      </c>
      <c r="K33" s="107" t="s">
        <v>31</v>
      </c>
    </row>
    <row r="34" spans="1:12" ht="16.8" x14ac:dyDescent="0.4">
      <c r="A34" s="106">
        <v>42080</v>
      </c>
      <c r="C34" s="107" t="s">
        <v>244</v>
      </c>
      <c r="E34" s="67" t="s">
        <v>144</v>
      </c>
      <c r="G34" s="69">
        <v>276.36</v>
      </c>
      <c r="I34" s="37" t="s">
        <v>7</v>
      </c>
      <c r="K34" s="107" t="s">
        <v>31</v>
      </c>
      <c r="L34" s="110"/>
    </row>
    <row r="35" spans="1:12" ht="16.8" x14ac:dyDescent="0.4">
      <c r="A35" s="106">
        <v>42080</v>
      </c>
      <c r="C35" s="107" t="s">
        <v>244</v>
      </c>
      <c r="E35" s="67" t="s">
        <v>144</v>
      </c>
      <c r="G35" s="69">
        <v>394.8</v>
      </c>
      <c r="I35" s="37" t="s">
        <v>8</v>
      </c>
      <c r="K35" s="107" t="s">
        <v>31</v>
      </c>
      <c r="L35" s="110"/>
    </row>
    <row r="36" spans="1:12" ht="16.8" x14ac:dyDescent="0.4">
      <c r="A36" s="106">
        <v>42083</v>
      </c>
      <c r="C36" s="107" t="s">
        <v>244</v>
      </c>
      <c r="E36" s="67" t="s">
        <v>145</v>
      </c>
      <c r="G36" s="69">
        <v>579.5</v>
      </c>
      <c r="I36" s="37" t="s">
        <v>29</v>
      </c>
      <c r="K36" s="107" t="s">
        <v>31</v>
      </c>
    </row>
    <row r="37" spans="1:12" ht="16.8" x14ac:dyDescent="0.4">
      <c r="A37" s="106">
        <v>42086</v>
      </c>
      <c r="C37" s="107" t="s">
        <v>244</v>
      </c>
      <c r="E37" s="67" t="s">
        <v>146</v>
      </c>
      <c r="G37" s="69">
        <v>1000</v>
      </c>
      <c r="I37" s="37" t="s">
        <v>18</v>
      </c>
      <c r="K37" s="107" t="s">
        <v>97</v>
      </c>
    </row>
    <row r="38" spans="1:12" ht="16.8" x14ac:dyDescent="0.4">
      <c r="A38" s="106">
        <v>42090</v>
      </c>
      <c r="C38" s="107" t="s">
        <v>244</v>
      </c>
      <c r="E38" s="67" t="s">
        <v>147</v>
      </c>
      <c r="G38" s="69">
        <v>932.34</v>
      </c>
      <c r="I38" s="37" t="s">
        <v>23</v>
      </c>
      <c r="K38" s="107" t="s">
        <v>31</v>
      </c>
    </row>
    <row r="39" spans="1:12" ht="16.8" x14ac:dyDescent="0.4">
      <c r="A39" s="106">
        <v>42090</v>
      </c>
      <c r="C39" s="107" t="s">
        <v>244</v>
      </c>
      <c r="E39" s="67" t="s">
        <v>148</v>
      </c>
      <c r="G39" s="69">
        <v>369.72</v>
      </c>
      <c r="I39" s="37" t="s">
        <v>23</v>
      </c>
      <c r="K39" s="107" t="s">
        <v>31</v>
      </c>
    </row>
    <row r="40" spans="1:12" ht="16.8" x14ac:dyDescent="0.4">
      <c r="A40" s="106">
        <v>42093</v>
      </c>
      <c r="C40" s="107" t="s">
        <v>244</v>
      </c>
      <c r="E40" s="67" t="s">
        <v>149</v>
      </c>
      <c r="G40" s="69">
        <v>269596.7</v>
      </c>
      <c r="I40" s="37" t="s">
        <v>6</v>
      </c>
      <c r="K40" s="107" t="s">
        <v>31</v>
      </c>
    </row>
    <row r="41" spans="1:12" ht="16.8" x14ac:dyDescent="0.4">
      <c r="A41" s="106">
        <v>42093</v>
      </c>
      <c r="C41" s="107" t="s">
        <v>244</v>
      </c>
      <c r="E41" s="67" t="s">
        <v>150</v>
      </c>
      <c r="G41" s="69">
        <v>19000</v>
      </c>
      <c r="I41" s="37" t="s">
        <v>6</v>
      </c>
      <c r="K41" s="107" t="s">
        <v>31</v>
      </c>
    </row>
    <row r="42" spans="1:12" ht="16.8" x14ac:dyDescent="0.4">
      <c r="A42" s="106">
        <v>42094</v>
      </c>
      <c r="C42" s="107" t="s">
        <v>244</v>
      </c>
      <c r="E42" s="67" t="s">
        <v>151</v>
      </c>
      <c r="G42" s="69">
        <v>2360</v>
      </c>
      <c r="I42" s="37" t="s">
        <v>21</v>
      </c>
      <c r="K42" s="107" t="s">
        <v>31</v>
      </c>
    </row>
  </sheetData>
  <autoFilter ref="A1:L1360" xr:uid="{00000000-0009-0000-0000-000006000000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filterMode="1">
    <tabColor theme="7" tint="0.39997558519241921"/>
    <pageSetUpPr fitToPage="1"/>
  </sheetPr>
  <dimension ref="A1:V129"/>
  <sheetViews>
    <sheetView workbookViewId="0">
      <selection activeCell="H1481" sqref="H1481"/>
    </sheetView>
  </sheetViews>
  <sheetFormatPr defaultColWidth="9.109375" defaultRowHeight="15" x14ac:dyDescent="0.25"/>
  <cols>
    <col min="1" max="1" width="6.6640625" style="14" customWidth="1"/>
    <col min="2" max="2" width="12.33203125" style="14" bestFit="1" customWidth="1"/>
    <col min="3" max="3" width="4.33203125" style="14" customWidth="1"/>
    <col min="4" max="4" width="12.6640625" style="14" customWidth="1"/>
    <col min="5" max="5" width="34.5546875" style="14" customWidth="1"/>
    <col min="6" max="6" width="16.44140625" style="14" bestFit="1" customWidth="1"/>
    <col min="7" max="7" width="6.6640625" style="14" customWidth="1"/>
    <col min="8" max="8" width="16.6640625" style="37" customWidth="1"/>
    <col min="9" max="9" width="19.44140625" style="14" bestFit="1" customWidth="1"/>
    <col min="10" max="10" width="18.88671875" style="92" customWidth="1"/>
    <col min="11" max="11" width="28.6640625" style="14" bestFit="1" customWidth="1"/>
    <col min="12" max="12" width="13" style="14" bestFit="1" customWidth="1"/>
    <col min="13" max="13" width="9.109375" style="14"/>
    <col min="14" max="14" width="15.5546875" style="14" bestFit="1" customWidth="1"/>
    <col min="15" max="15" width="9.109375" style="14"/>
    <col min="16" max="16" width="2.5546875" style="105" customWidth="1"/>
    <col min="17" max="18" width="9.109375" style="104"/>
    <col min="19" max="19" width="28.88671875" style="104" bestFit="1" customWidth="1"/>
    <col min="20" max="22" width="9.109375" style="104"/>
    <col min="23" max="16384" width="9.109375" style="14"/>
  </cols>
  <sheetData>
    <row r="1" spans="1:22" ht="5.0999999999999996" customHeight="1" x14ac:dyDescent="0.25">
      <c r="A1" s="10"/>
      <c r="B1" s="11"/>
      <c r="C1" s="11"/>
      <c r="D1" s="11"/>
      <c r="E1" s="11"/>
      <c r="F1" s="11"/>
      <c r="G1" s="11"/>
      <c r="H1" s="12"/>
      <c r="I1" s="11"/>
      <c r="J1" s="13" t="s">
        <v>35</v>
      </c>
    </row>
    <row r="2" spans="1:22" ht="15.6" x14ac:dyDescent="0.3">
      <c r="A2" s="15" t="s">
        <v>36</v>
      </c>
      <c r="B2" s="16"/>
      <c r="C2" s="16"/>
      <c r="D2" s="16"/>
      <c r="E2" s="16"/>
      <c r="F2" s="16"/>
      <c r="G2" s="17" t="s">
        <v>37</v>
      </c>
      <c r="H2" s="18" t="s">
        <v>38</v>
      </c>
      <c r="I2" s="19" t="s">
        <v>39</v>
      </c>
      <c r="J2" s="20">
        <v>10</v>
      </c>
    </row>
    <row r="3" spans="1:22" ht="5.0999999999999996" customHeight="1" thickBot="1" x14ac:dyDescent="0.55000000000000004">
      <c r="A3" s="21"/>
      <c r="B3" s="22"/>
      <c r="C3" s="23"/>
      <c r="D3" s="23"/>
      <c r="E3" s="23"/>
      <c r="F3" s="23"/>
      <c r="G3" s="23"/>
      <c r="H3" s="24"/>
      <c r="I3" s="25"/>
      <c r="J3" s="26"/>
    </row>
    <row r="4" spans="1:22" ht="18.75" customHeight="1" x14ac:dyDescent="0.3">
      <c r="A4" s="27" t="s">
        <v>40</v>
      </c>
      <c r="B4" s="28"/>
      <c r="C4" s="28"/>
      <c r="D4" s="29">
        <v>42005</v>
      </c>
      <c r="E4" s="30" t="s">
        <v>41</v>
      </c>
      <c r="F4" s="30"/>
      <c r="G4" s="30"/>
      <c r="H4" s="28"/>
      <c r="I4" s="30"/>
      <c r="J4" s="31"/>
    </row>
    <row r="5" spans="1:22" ht="18.75" customHeight="1" x14ac:dyDescent="0.3">
      <c r="A5" s="32"/>
      <c r="B5" s="33"/>
      <c r="C5" s="33"/>
      <c r="D5" s="34"/>
      <c r="E5" s="35"/>
      <c r="F5" s="35"/>
      <c r="G5" s="35"/>
      <c r="H5" s="33"/>
      <c r="I5" s="35"/>
      <c r="J5" s="36"/>
    </row>
    <row r="6" spans="1:22" ht="18.75" customHeight="1" x14ac:dyDescent="0.25">
      <c r="A6" s="190" t="s">
        <v>42</v>
      </c>
      <c r="B6" s="191"/>
      <c r="C6" s="37"/>
      <c r="D6" s="37"/>
      <c r="E6" s="37"/>
      <c r="F6" s="37"/>
      <c r="G6" s="37"/>
      <c r="H6" s="38" t="s">
        <v>30</v>
      </c>
      <c r="I6" s="39" t="s">
        <v>43</v>
      </c>
      <c r="J6" s="40" t="s">
        <v>43</v>
      </c>
    </row>
    <row r="7" spans="1:22" ht="17.25" customHeight="1" x14ac:dyDescent="0.3">
      <c r="A7" s="41" t="s">
        <v>44</v>
      </c>
      <c r="B7" s="42" t="s">
        <v>45</v>
      </c>
      <c r="C7" s="35" t="s">
        <v>46</v>
      </c>
      <c r="D7" s="33"/>
      <c r="E7" s="43"/>
      <c r="F7" s="43"/>
      <c r="G7" s="44"/>
      <c r="H7" s="45"/>
      <c r="I7" s="46" t="s">
        <v>47</v>
      </c>
      <c r="J7" s="47" t="s">
        <v>48</v>
      </c>
    </row>
    <row r="8" spans="1:22" ht="20.399999999999999" thickBot="1" x14ac:dyDescent="0.55000000000000004">
      <c r="A8" s="48"/>
      <c r="B8" s="111"/>
      <c r="C8" s="49"/>
      <c r="D8" s="50" t="s">
        <v>98</v>
      </c>
      <c r="E8" s="51"/>
      <c r="F8" s="52" t="s">
        <v>49</v>
      </c>
      <c r="G8" s="53"/>
      <c r="H8" s="54"/>
      <c r="I8" s="55" t="s">
        <v>13</v>
      </c>
      <c r="J8" s="56" t="s">
        <v>13</v>
      </c>
      <c r="K8" s="192" t="s">
        <v>50</v>
      </c>
      <c r="L8" s="192"/>
      <c r="M8" s="192"/>
      <c r="N8" s="192"/>
      <c r="O8" s="192"/>
      <c r="T8" s="104" t="s">
        <v>91</v>
      </c>
      <c r="U8" s="104" t="s">
        <v>92</v>
      </c>
    </row>
    <row r="9" spans="1:22" ht="18" customHeight="1" x14ac:dyDescent="0.5">
      <c r="A9" s="112"/>
      <c r="B9" s="113"/>
      <c r="C9" s="114" t="s">
        <v>51</v>
      </c>
      <c r="D9" s="115"/>
      <c r="E9" s="116"/>
      <c r="F9" s="117"/>
      <c r="G9" s="114"/>
      <c r="H9" s="118"/>
      <c r="I9" s="119"/>
      <c r="J9" s="120"/>
      <c r="K9" s="59" t="s">
        <v>52</v>
      </c>
      <c r="L9" s="59" t="s">
        <v>53</v>
      </c>
      <c r="M9" s="59" t="s">
        <v>54</v>
      </c>
      <c r="N9" s="59" t="s">
        <v>43</v>
      </c>
      <c r="O9" s="59" t="s">
        <v>55</v>
      </c>
      <c r="Q9" s="104" t="s">
        <v>90</v>
      </c>
      <c r="R9" s="104" t="s">
        <v>94</v>
      </c>
      <c r="S9" s="104" t="s">
        <v>0</v>
      </c>
      <c r="T9" s="104" t="s">
        <v>4</v>
      </c>
      <c r="U9" s="104" t="s">
        <v>4</v>
      </c>
      <c r="V9" s="104" t="s">
        <v>14</v>
      </c>
    </row>
    <row r="10" spans="1:22" ht="16.5" hidden="1" customHeight="1" x14ac:dyDescent="0.5">
      <c r="A10" s="60" t="s">
        <v>56</v>
      </c>
      <c r="B10" s="57"/>
      <c r="C10" s="58" t="s">
        <v>51</v>
      </c>
      <c r="D10" s="61" t="s">
        <v>57</v>
      </c>
      <c r="E10" s="62"/>
      <c r="F10" s="63"/>
      <c r="G10" s="57"/>
      <c r="H10" s="64">
        <v>600255064</v>
      </c>
      <c r="I10" s="121">
        <v>49573.36</v>
      </c>
      <c r="J10" s="66"/>
      <c r="K10" s="67" t="str">
        <f>CONCATENATE(A10,B10,C10,D10)</f>
        <v>B Santander Balance Transfers</v>
      </c>
      <c r="L10" s="68">
        <f t="shared" ref="L10:L73" si="0">+H10</f>
        <v>600255064</v>
      </c>
      <c r="M10" s="67" t="str">
        <f t="shared" ref="M10:M73" si="1">IF(I10&gt;0,""," ")</f>
        <v/>
      </c>
      <c r="N10" s="69">
        <f>I10+J10</f>
        <v>49573.36</v>
      </c>
      <c r="O10" s="67" t="s">
        <v>58</v>
      </c>
      <c r="Q10" s="104" t="str">
        <f t="shared" ref="Q10:Q41" si="2">RIGHT(H10,4)</f>
        <v>5064</v>
      </c>
      <c r="R10" s="104" t="str">
        <f t="shared" ref="R10:R41" si="3">LEFT(L10,5)</f>
        <v>60025</v>
      </c>
      <c r="S10" s="104" t="e">
        <f>VLOOKUP(Q10,#REF!,2,FALSE)</f>
        <v>#REF!</v>
      </c>
      <c r="T10" s="104" t="e">
        <f>VLOOKUP(Q10,#REF!,5,FALSE)</f>
        <v>#REF!</v>
      </c>
      <c r="U10" s="104">
        <f>IF(N10&gt;250,,"Yes")</f>
        <v>0</v>
      </c>
      <c r="V10" s="104" t="e">
        <f>VLOOKUP(R10,#REF!,2,FALSE)</f>
        <v>#REF!</v>
      </c>
    </row>
    <row r="11" spans="1:22" ht="16.5" hidden="1" customHeight="1" x14ac:dyDescent="0.5">
      <c r="A11" s="60" t="s">
        <v>56</v>
      </c>
      <c r="B11" s="70">
        <v>406</v>
      </c>
      <c r="C11" s="58" t="s">
        <v>51</v>
      </c>
      <c r="D11" s="61" t="s">
        <v>61</v>
      </c>
      <c r="E11" s="62"/>
      <c r="F11" s="63">
        <v>42006</v>
      </c>
      <c r="G11" s="57"/>
      <c r="H11" s="103">
        <v>620185111</v>
      </c>
      <c r="I11" s="65">
        <v>1662000</v>
      </c>
      <c r="J11" s="66"/>
      <c r="K11" s="67" t="str">
        <f t="shared" ref="K11:K74" si="4">CONCATENATE(A11,B11,C11,D11)</f>
        <v>B406 SIBA</v>
      </c>
      <c r="L11" s="68">
        <f t="shared" si="0"/>
        <v>620185111</v>
      </c>
      <c r="M11" s="67" t="str">
        <f t="shared" si="1"/>
        <v/>
      </c>
      <c r="N11" s="69">
        <f t="shared" ref="N11:N74" si="5">I11+J11</f>
        <v>1662000</v>
      </c>
      <c r="O11" s="67" t="s">
        <v>58</v>
      </c>
      <c r="Q11" s="104" t="str">
        <f t="shared" si="2"/>
        <v>5111</v>
      </c>
      <c r="R11" s="104" t="str">
        <f t="shared" si="3"/>
        <v>62018</v>
      </c>
      <c r="S11" s="104" t="e">
        <f>VLOOKUP(Q11,#REF!,2,FALSE)</f>
        <v>#REF!</v>
      </c>
      <c r="T11" s="104" t="e">
        <f>VLOOKUP(Q11,#REF!,5,FALSE)</f>
        <v>#REF!</v>
      </c>
      <c r="U11" s="104">
        <f t="shared" ref="U11:U74" si="6">IF(N11&gt;250,,"Yes")</f>
        <v>0</v>
      </c>
      <c r="V11" s="104" t="e">
        <f>VLOOKUP(R11,#REF!,2,FALSE)</f>
        <v>#REF!</v>
      </c>
    </row>
    <row r="12" spans="1:22" ht="16.5" customHeight="1" x14ac:dyDescent="0.5">
      <c r="A12" s="60" t="s">
        <v>56</v>
      </c>
      <c r="B12" s="70">
        <v>407</v>
      </c>
      <c r="C12" s="58" t="s">
        <v>51</v>
      </c>
      <c r="D12" s="61" t="s">
        <v>99</v>
      </c>
      <c r="E12" s="71"/>
      <c r="F12" s="63"/>
      <c r="G12" s="72"/>
      <c r="H12" s="103">
        <v>620185112</v>
      </c>
      <c r="I12" s="74">
        <v>852.13</v>
      </c>
      <c r="J12" s="66"/>
      <c r="K12" s="67" t="str">
        <f t="shared" si="4"/>
        <v>B407 Siba interest</v>
      </c>
      <c r="L12" s="68">
        <f t="shared" si="0"/>
        <v>620185112</v>
      </c>
      <c r="M12" s="67" t="str">
        <f t="shared" si="1"/>
        <v/>
      </c>
      <c r="N12" s="69">
        <f t="shared" si="5"/>
        <v>852.13</v>
      </c>
      <c r="O12" s="67" t="s">
        <v>58</v>
      </c>
      <c r="Q12" s="104" t="str">
        <f t="shared" si="2"/>
        <v>5112</v>
      </c>
      <c r="R12" s="104" t="str">
        <f t="shared" si="3"/>
        <v>62018</v>
      </c>
      <c r="S12" s="104" t="e">
        <f>VLOOKUP(Q12,#REF!,2,FALSE)</f>
        <v>#REF!</v>
      </c>
      <c r="T12" s="104" t="e">
        <f>VLOOKUP(Q12,#REF!,5,FALSE)</f>
        <v>#REF!</v>
      </c>
      <c r="U12" s="104">
        <f t="shared" si="6"/>
        <v>0</v>
      </c>
      <c r="V12" s="104" t="e">
        <f>VLOOKUP(R12,#REF!,2,FALSE)</f>
        <v>#REF!</v>
      </c>
    </row>
    <row r="13" spans="1:22" ht="16.5" hidden="1" customHeight="1" x14ac:dyDescent="0.5">
      <c r="A13" s="60" t="s">
        <v>56</v>
      </c>
      <c r="B13" s="70"/>
      <c r="C13" s="58" t="s">
        <v>51</v>
      </c>
      <c r="D13" s="75" t="s">
        <v>59</v>
      </c>
      <c r="E13" s="71"/>
      <c r="F13" s="76"/>
      <c r="G13" s="77"/>
      <c r="H13" s="73">
        <v>300022445</v>
      </c>
      <c r="I13" s="74">
        <v>30.36</v>
      </c>
      <c r="J13" s="66"/>
      <c r="K13" s="67" t="str">
        <f t="shared" si="4"/>
        <v>B Yespay</v>
      </c>
      <c r="L13" s="68">
        <f t="shared" si="0"/>
        <v>300022445</v>
      </c>
      <c r="M13" s="67" t="str">
        <f t="shared" si="1"/>
        <v/>
      </c>
      <c r="N13" s="69">
        <f t="shared" si="5"/>
        <v>30.36</v>
      </c>
      <c r="O13" s="67" t="s">
        <v>58</v>
      </c>
      <c r="Q13" s="104" t="str">
        <f t="shared" si="2"/>
        <v>2445</v>
      </c>
      <c r="R13" s="104" t="str">
        <f t="shared" si="3"/>
        <v>30002</v>
      </c>
      <c r="S13" s="104" t="e">
        <f>VLOOKUP(Q13,#REF!,2,FALSE)</f>
        <v>#REF!</v>
      </c>
      <c r="T13" s="104" t="e">
        <f>VLOOKUP(Q13,#REF!,5,FALSE)</f>
        <v>#REF!</v>
      </c>
      <c r="U13" s="104" t="str">
        <f t="shared" si="6"/>
        <v>Yes</v>
      </c>
      <c r="V13" s="104" t="e">
        <f>VLOOKUP(R13,#REF!,2,FALSE)</f>
        <v>#REF!</v>
      </c>
    </row>
    <row r="14" spans="1:22" ht="16.5" hidden="1" customHeight="1" x14ac:dyDescent="0.5">
      <c r="A14" s="60" t="s">
        <v>56</v>
      </c>
      <c r="B14" s="70"/>
      <c r="C14" s="58" t="s">
        <v>51</v>
      </c>
      <c r="D14" s="61" t="s">
        <v>86</v>
      </c>
      <c r="E14" s="78"/>
      <c r="F14" s="79"/>
      <c r="G14" s="72"/>
      <c r="H14" s="80">
        <v>620199604</v>
      </c>
      <c r="I14" s="81">
        <v>36.36</v>
      </c>
      <c r="J14" s="66"/>
      <c r="K14" s="67" t="str">
        <f t="shared" si="4"/>
        <v>B Unpd DD Rents Mr Stevenson 002644809</v>
      </c>
      <c r="L14" s="68">
        <f t="shared" si="0"/>
        <v>620199604</v>
      </c>
      <c r="M14" s="67" t="str">
        <f t="shared" si="1"/>
        <v/>
      </c>
      <c r="N14" s="69">
        <f t="shared" si="5"/>
        <v>36.36</v>
      </c>
      <c r="O14" s="67" t="s">
        <v>58</v>
      </c>
      <c r="Q14" s="104" t="str">
        <f t="shared" si="2"/>
        <v>9604</v>
      </c>
      <c r="R14" s="104" t="str">
        <f t="shared" si="3"/>
        <v>62019</v>
      </c>
      <c r="S14" s="104" t="e">
        <f>VLOOKUP(Q14,#REF!,2,FALSE)</f>
        <v>#REF!</v>
      </c>
      <c r="T14" s="104" t="e">
        <f>VLOOKUP(Q14,#REF!,5,FALSE)</f>
        <v>#REF!</v>
      </c>
      <c r="U14" s="104" t="str">
        <f t="shared" si="6"/>
        <v>Yes</v>
      </c>
      <c r="V14" s="104" t="e">
        <f>VLOOKUP(R14,#REF!,2,FALSE)</f>
        <v>#REF!</v>
      </c>
    </row>
    <row r="15" spans="1:22" ht="16.5" hidden="1" customHeight="1" x14ac:dyDescent="0.5">
      <c r="A15" s="60" t="s">
        <v>56</v>
      </c>
      <c r="B15" s="70">
        <v>408</v>
      </c>
      <c r="C15" s="58" t="s">
        <v>51</v>
      </c>
      <c r="D15" s="61" t="s">
        <v>64</v>
      </c>
      <c r="E15" s="62"/>
      <c r="F15" s="63"/>
      <c r="G15" s="57"/>
      <c r="H15" s="64">
        <v>620062706</v>
      </c>
      <c r="I15" s="84">
        <v>42.1</v>
      </c>
      <c r="J15" s="66"/>
      <c r="K15" s="67" t="str">
        <f t="shared" si="4"/>
        <v>B408 O2 - Out of phone Hours</v>
      </c>
      <c r="L15" s="68">
        <f t="shared" si="0"/>
        <v>620062706</v>
      </c>
      <c r="M15" s="67" t="str">
        <f t="shared" si="1"/>
        <v/>
      </c>
      <c r="N15" s="69">
        <f t="shared" si="5"/>
        <v>42.1</v>
      </c>
      <c r="O15" s="67" t="s">
        <v>58</v>
      </c>
      <c r="Q15" s="104" t="str">
        <f t="shared" si="2"/>
        <v>2706</v>
      </c>
      <c r="R15" s="104" t="str">
        <f t="shared" si="3"/>
        <v>62006</v>
      </c>
      <c r="S15" s="104" t="e">
        <f>VLOOKUP(Q15,#REF!,2,FALSE)</f>
        <v>#REF!</v>
      </c>
      <c r="T15" s="104" t="e">
        <f>VLOOKUP(Q15,#REF!,5,FALSE)</f>
        <v>#REF!</v>
      </c>
      <c r="U15" s="104" t="str">
        <f t="shared" si="6"/>
        <v>Yes</v>
      </c>
      <c r="V15" s="104" t="e">
        <f>VLOOKUP(R15,#REF!,2,FALSE)</f>
        <v>#REF!</v>
      </c>
    </row>
    <row r="16" spans="1:22" ht="16.5" hidden="1" customHeight="1" x14ac:dyDescent="0.5">
      <c r="A16" s="60" t="s">
        <v>56</v>
      </c>
      <c r="B16" s="70">
        <v>409</v>
      </c>
      <c r="C16" s="58" t="s">
        <v>51</v>
      </c>
      <c r="D16" s="61" t="s">
        <v>95</v>
      </c>
      <c r="E16" s="78"/>
      <c r="F16" s="79">
        <v>42009</v>
      </c>
      <c r="G16" s="72"/>
      <c r="H16" s="80">
        <v>795063035</v>
      </c>
      <c r="I16" s="81">
        <v>167.5</v>
      </c>
      <c r="J16" s="66"/>
      <c r="K16" s="67" t="str">
        <f t="shared" si="4"/>
        <v>B409 NW Purchasing Card</v>
      </c>
      <c r="L16" s="68">
        <f t="shared" si="0"/>
        <v>795063035</v>
      </c>
      <c r="M16" s="67" t="str">
        <f t="shared" si="1"/>
        <v/>
      </c>
      <c r="N16" s="69">
        <f t="shared" si="5"/>
        <v>167.5</v>
      </c>
      <c r="O16" s="67" t="s">
        <v>58</v>
      </c>
      <c r="Q16" s="104" t="str">
        <f t="shared" si="2"/>
        <v>3035</v>
      </c>
      <c r="R16" s="104" t="str">
        <f t="shared" si="3"/>
        <v>79506</v>
      </c>
      <c r="S16" s="104" t="e">
        <f>VLOOKUP(Q16,#REF!,2,FALSE)</f>
        <v>#REF!</v>
      </c>
      <c r="T16" s="104" t="e">
        <f>VLOOKUP(Q16,#REF!,5,FALSE)</f>
        <v>#REF!</v>
      </c>
      <c r="U16" s="104" t="str">
        <f t="shared" si="6"/>
        <v>Yes</v>
      </c>
      <c r="V16" s="104" t="e">
        <f>VLOOKUP(R16,#REF!,2,FALSE)</f>
        <v>#REF!</v>
      </c>
    </row>
    <row r="17" spans="1:22" ht="16.5" hidden="1" customHeight="1" x14ac:dyDescent="0.5">
      <c r="A17" s="60" t="s">
        <v>56</v>
      </c>
      <c r="B17" s="70"/>
      <c r="C17" s="58" t="s">
        <v>51</v>
      </c>
      <c r="D17" s="61" t="s">
        <v>71</v>
      </c>
      <c r="E17" s="62"/>
      <c r="F17" s="63"/>
      <c r="G17" s="72"/>
      <c r="H17" s="64">
        <v>680035003</v>
      </c>
      <c r="I17" s="74">
        <v>1749883</v>
      </c>
      <c r="J17" s="66"/>
      <c r="K17" s="67" t="str">
        <f t="shared" si="4"/>
        <v>B LCC Precept</v>
      </c>
      <c r="L17" s="68">
        <f t="shared" si="0"/>
        <v>680035003</v>
      </c>
      <c r="M17" s="67" t="str">
        <f t="shared" si="1"/>
        <v/>
      </c>
      <c r="N17" s="69">
        <f t="shared" si="5"/>
        <v>1749883</v>
      </c>
      <c r="O17" s="67" t="s">
        <v>58</v>
      </c>
      <c r="Q17" s="104" t="str">
        <f t="shared" si="2"/>
        <v>5003</v>
      </c>
      <c r="R17" s="104" t="str">
        <f t="shared" si="3"/>
        <v>68003</v>
      </c>
      <c r="S17" s="104" t="e">
        <f>VLOOKUP(Q17,#REF!,2,FALSE)</f>
        <v>#REF!</v>
      </c>
      <c r="T17" s="104" t="e">
        <f>VLOOKUP(Q17,#REF!,5,FALSE)</f>
        <v>#REF!</v>
      </c>
      <c r="U17" s="104">
        <f t="shared" si="6"/>
        <v>0</v>
      </c>
      <c r="V17" s="104" t="e">
        <f>VLOOKUP(R17,#REF!,2,FALSE)</f>
        <v>#REF!</v>
      </c>
    </row>
    <row r="18" spans="1:22" ht="16.5" hidden="1" customHeight="1" x14ac:dyDescent="0.5">
      <c r="A18" s="60" t="s">
        <v>56</v>
      </c>
      <c r="B18" s="70"/>
      <c r="C18" s="58" t="s">
        <v>51</v>
      </c>
      <c r="D18" s="61" t="s">
        <v>71</v>
      </c>
      <c r="E18" s="62"/>
      <c r="F18" s="63"/>
      <c r="G18" s="72"/>
      <c r="H18" s="64">
        <v>680035017</v>
      </c>
      <c r="I18" s="74">
        <v>46096</v>
      </c>
      <c r="J18" s="66"/>
      <c r="K18" s="67" t="str">
        <f t="shared" si="4"/>
        <v>B LCC Precept</v>
      </c>
      <c r="L18" s="68">
        <f t="shared" si="0"/>
        <v>680035017</v>
      </c>
      <c r="M18" s="67" t="str">
        <f t="shared" si="1"/>
        <v/>
      </c>
      <c r="N18" s="69">
        <f t="shared" si="5"/>
        <v>46096</v>
      </c>
      <c r="O18" s="67" t="s">
        <v>58</v>
      </c>
      <c r="Q18" s="104" t="str">
        <f t="shared" si="2"/>
        <v>5017</v>
      </c>
      <c r="R18" s="104" t="str">
        <f t="shared" si="3"/>
        <v>68003</v>
      </c>
      <c r="S18" s="104" t="e">
        <f>VLOOKUP(Q18,#REF!,2,FALSE)</f>
        <v>#REF!</v>
      </c>
      <c r="T18" s="104" t="e">
        <f>VLOOKUP(Q18,#REF!,5,FALSE)</f>
        <v>#REF!</v>
      </c>
      <c r="U18" s="104">
        <f t="shared" si="6"/>
        <v>0</v>
      </c>
      <c r="V18" s="104" t="e">
        <f>VLOOKUP(R18,#REF!,2,FALSE)</f>
        <v>#REF!</v>
      </c>
    </row>
    <row r="19" spans="1:22" ht="16.5" hidden="1" customHeight="1" x14ac:dyDescent="0.5">
      <c r="A19" s="60" t="s">
        <v>56</v>
      </c>
      <c r="B19" s="70"/>
      <c r="C19" s="58" t="s">
        <v>51</v>
      </c>
      <c r="D19" s="61" t="s">
        <v>72</v>
      </c>
      <c r="E19" s="62"/>
      <c r="F19" s="63"/>
      <c r="G19" s="57"/>
      <c r="H19" s="80">
        <v>680035002</v>
      </c>
      <c r="I19" s="86">
        <v>290522.2</v>
      </c>
      <c r="J19" s="66"/>
      <c r="K19" s="67" t="str">
        <f t="shared" si="4"/>
        <v>B LPA Precept</v>
      </c>
      <c r="L19" s="68">
        <f t="shared" si="0"/>
        <v>680035002</v>
      </c>
      <c r="M19" s="67" t="str">
        <f t="shared" si="1"/>
        <v/>
      </c>
      <c r="N19" s="69">
        <f t="shared" si="5"/>
        <v>290522.2</v>
      </c>
      <c r="O19" s="67" t="s">
        <v>58</v>
      </c>
      <c r="Q19" s="104" t="str">
        <f t="shared" si="2"/>
        <v>5002</v>
      </c>
      <c r="R19" s="104" t="str">
        <f t="shared" si="3"/>
        <v>68003</v>
      </c>
      <c r="S19" s="104" t="e">
        <f>VLOOKUP(Q19,#REF!,2,FALSE)</f>
        <v>#REF!</v>
      </c>
      <c r="T19" s="104" t="e">
        <f>VLOOKUP(Q19,#REF!,5,FALSE)</f>
        <v>#REF!</v>
      </c>
      <c r="U19" s="104">
        <f t="shared" si="6"/>
        <v>0</v>
      </c>
      <c r="V19" s="104" t="e">
        <f>VLOOKUP(R19,#REF!,2,FALSE)</f>
        <v>#REF!</v>
      </c>
    </row>
    <row r="20" spans="1:22" ht="16.5" hidden="1" customHeight="1" x14ac:dyDescent="0.5">
      <c r="A20" s="60" t="s">
        <v>56</v>
      </c>
      <c r="B20" s="70"/>
      <c r="C20" s="58" t="s">
        <v>51</v>
      </c>
      <c r="D20" s="61" t="s">
        <v>72</v>
      </c>
      <c r="E20" s="62"/>
      <c r="F20" s="63"/>
      <c r="G20" s="57"/>
      <c r="H20" s="80">
        <v>680035906</v>
      </c>
      <c r="I20" s="86">
        <v>7539.9</v>
      </c>
      <c r="J20" s="66"/>
      <c r="K20" s="67" t="str">
        <f t="shared" si="4"/>
        <v>B LPA Precept</v>
      </c>
      <c r="L20" s="122">
        <v>140012430</v>
      </c>
      <c r="M20" s="67" t="str">
        <f t="shared" si="1"/>
        <v/>
      </c>
      <c r="N20" s="69">
        <f t="shared" si="5"/>
        <v>7539.9</v>
      </c>
      <c r="O20" s="67" t="s">
        <v>58</v>
      </c>
      <c r="Q20" s="104" t="str">
        <f t="shared" si="2"/>
        <v>5906</v>
      </c>
      <c r="R20" s="104" t="str">
        <f t="shared" si="3"/>
        <v>14001</v>
      </c>
      <c r="S20" s="104" t="e">
        <f>VLOOKUP(Q20,#REF!,2,FALSE)</f>
        <v>#REF!</v>
      </c>
      <c r="T20" s="104" t="e">
        <f>VLOOKUP(Q20,#REF!,5,FALSE)</f>
        <v>#REF!</v>
      </c>
      <c r="U20" s="104">
        <f t="shared" si="6"/>
        <v>0</v>
      </c>
      <c r="V20" s="104" t="e">
        <f>VLOOKUP(R20,#REF!,2,FALSE)</f>
        <v>#REF!</v>
      </c>
    </row>
    <row r="21" spans="1:22" ht="16.5" hidden="1" customHeight="1" x14ac:dyDescent="0.5">
      <c r="A21" s="60" t="s">
        <v>56</v>
      </c>
      <c r="B21" s="70"/>
      <c r="C21" s="58" t="s">
        <v>51</v>
      </c>
      <c r="D21" s="61" t="s">
        <v>73</v>
      </c>
      <c r="E21" s="62"/>
      <c r="F21" s="63"/>
      <c r="G21" s="57"/>
      <c r="H21" s="64">
        <v>680035000</v>
      </c>
      <c r="I21" s="74">
        <v>97539</v>
      </c>
      <c r="J21" s="66"/>
      <c r="K21" s="67" t="str">
        <f t="shared" si="4"/>
        <v>B Leics &amp; Rutland Precept</v>
      </c>
      <c r="L21" s="68">
        <f t="shared" si="0"/>
        <v>680035000</v>
      </c>
      <c r="M21" s="67" t="str">
        <f t="shared" si="1"/>
        <v/>
      </c>
      <c r="N21" s="69">
        <f t="shared" si="5"/>
        <v>97539</v>
      </c>
      <c r="O21" s="67" t="s">
        <v>58</v>
      </c>
      <c r="Q21" s="104" t="str">
        <f t="shared" si="2"/>
        <v>5000</v>
      </c>
      <c r="R21" s="104" t="str">
        <f t="shared" si="3"/>
        <v>68003</v>
      </c>
      <c r="S21" s="104" t="e">
        <f>VLOOKUP(Q21,#REF!,2,FALSE)</f>
        <v>#REF!</v>
      </c>
      <c r="T21" s="104" t="e">
        <f>VLOOKUP(Q21,#REF!,5,FALSE)</f>
        <v>#REF!</v>
      </c>
      <c r="U21" s="104">
        <f t="shared" si="6"/>
        <v>0</v>
      </c>
      <c r="V21" s="104" t="e">
        <f>VLOOKUP(R21,#REF!,2,FALSE)</f>
        <v>#REF!</v>
      </c>
    </row>
    <row r="22" spans="1:22" ht="16.5" hidden="1" customHeight="1" x14ac:dyDescent="0.5">
      <c r="A22" s="60" t="s">
        <v>56</v>
      </c>
      <c r="B22" s="70"/>
      <c r="C22" s="58" t="s">
        <v>51</v>
      </c>
      <c r="D22" s="61" t="s">
        <v>73</v>
      </c>
      <c r="E22" s="62"/>
      <c r="F22" s="63"/>
      <c r="G22" s="57"/>
      <c r="H22" s="64">
        <v>680035907</v>
      </c>
      <c r="I22" s="74">
        <v>2531</v>
      </c>
      <c r="J22" s="66"/>
      <c r="K22" s="67" t="str">
        <f t="shared" si="4"/>
        <v>B Leics &amp; Rutland Precept</v>
      </c>
      <c r="L22" s="68">
        <f t="shared" si="0"/>
        <v>680035907</v>
      </c>
      <c r="M22" s="67" t="str">
        <f t="shared" si="1"/>
        <v/>
      </c>
      <c r="N22" s="69">
        <f t="shared" si="5"/>
        <v>2531</v>
      </c>
      <c r="O22" s="67" t="s">
        <v>58</v>
      </c>
      <c r="Q22" s="104" t="str">
        <f t="shared" si="2"/>
        <v>5907</v>
      </c>
      <c r="R22" s="104" t="str">
        <f t="shared" si="3"/>
        <v>68003</v>
      </c>
      <c r="S22" s="104" t="e">
        <f>VLOOKUP(Q22,#REF!,2,FALSE)</f>
        <v>#REF!</v>
      </c>
      <c r="T22" s="104" t="e">
        <f>VLOOKUP(Q22,#REF!,5,FALSE)</f>
        <v>#REF!</v>
      </c>
      <c r="U22" s="104">
        <f t="shared" si="6"/>
        <v>0</v>
      </c>
      <c r="V22" s="104" t="e">
        <f>VLOOKUP(R22,#REF!,2,FALSE)</f>
        <v>#REF!</v>
      </c>
    </row>
    <row r="23" spans="1:22" ht="16.5" hidden="1" customHeight="1" x14ac:dyDescent="0.5">
      <c r="A23" s="60" t="s">
        <v>56</v>
      </c>
      <c r="B23" s="70"/>
      <c r="C23" s="58" t="s">
        <v>51</v>
      </c>
      <c r="D23" s="61" t="s">
        <v>73</v>
      </c>
      <c r="E23" s="62"/>
      <c r="F23" s="63"/>
      <c r="G23" s="57"/>
      <c r="H23" s="64">
        <v>680035919</v>
      </c>
      <c r="I23" s="74">
        <v>11692</v>
      </c>
      <c r="J23" s="66"/>
      <c r="K23" s="67" t="str">
        <f t="shared" si="4"/>
        <v>B Leics &amp; Rutland Precept</v>
      </c>
      <c r="L23" s="68">
        <f t="shared" si="0"/>
        <v>680035919</v>
      </c>
      <c r="M23" s="67" t="str">
        <f t="shared" si="1"/>
        <v/>
      </c>
      <c r="N23" s="69">
        <f t="shared" si="5"/>
        <v>11692</v>
      </c>
      <c r="O23" s="67" t="s">
        <v>58</v>
      </c>
      <c r="Q23" s="104" t="str">
        <f t="shared" si="2"/>
        <v>5919</v>
      </c>
      <c r="R23" s="104" t="str">
        <f t="shared" si="3"/>
        <v>68003</v>
      </c>
      <c r="S23" s="104" t="e">
        <f>VLOOKUP(Q23,#REF!,2,FALSE)</f>
        <v>#REF!</v>
      </c>
      <c r="T23" s="104" t="e">
        <f>VLOOKUP(Q23,#REF!,5,FALSE)</f>
        <v>#REF!</v>
      </c>
      <c r="U23" s="104">
        <f t="shared" si="6"/>
        <v>0</v>
      </c>
      <c r="V23" s="104" t="e">
        <f>VLOOKUP(R23,#REF!,2,FALSE)</f>
        <v>#REF!</v>
      </c>
    </row>
    <row r="24" spans="1:22" ht="16.5" hidden="1" customHeight="1" x14ac:dyDescent="0.5">
      <c r="A24" s="60" t="s">
        <v>56</v>
      </c>
      <c r="B24" s="70"/>
      <c r="C24" s="58" t="s">
        <v>51</v>
      </c>
      <c r="D24" s="61" t="s">
        <v>73</v>
      </c>
      <c r="E24" s="62"/>
      <c r="F24" s="63"/>
      <c r="G24" s="57"/>
      <c r="H24" s="64">
        <v>680035923</v>
      </c>
      <c r="I24" s="74"/>
      <c r="J24" s="66">
        <v>238</v>
      </c>
      <c r="K24" s="67" t="str">
        <f t="shared" si="4"/>
        <v>B Leics &amp; Rutland Precept</v>
      </c>
      <c r="L24" s="68">
        <f t="shared" si="0"/>
        <v>680035923</v>
      </c>
      <c r="M24" s="67" t="str">
        <f t="shared" si="1"/>
        <v xml:space="preserve"> </v>
      </c>
      <c r="N24" s="69">
        <f t="shared" si="5"/>
        <v>238</v>
      </c>
      <c r="O24" s="67" t="s">
        <v>58</v>
      </c>
      <c r="Q24" s="104" t="str">
        <f t="shared" si="2"/>
        <v>5923</v>
      </c>
      <c r="R24" s="104" t="str">
        <f t="shared" si="3"/>
        <v>68003</v>
      </c>
      <c r="S24" s="104" t="e">
        <f>VLOOKUP(Q24,#REF!,2,FALSE)</f>
        <v>#REF!</v>
      </c>
      <c r="T24" s="104" t="e">
        <f>VLOOKUP(Q24,#REF!,5,FALSE)</f>
        <v>#REF!</v>
      </c>
      <c r="U24" s="104" t="str">
        <f t="shared" si="6"/>
        <v>Yes</v>
      </c>
      <c r="V24" s="104" t="e">
        <f>VLOOKUP(R24,#REF!,2,FALSE)</f>
        <v>#REF!</v>
      </c>
    </row>
    <row r="25" spans="1:22" ht="16.5" hidden="1" customHeight="1" x14ac:dyDescent="0.5">
      <c r="A25" s="60" t="s">
        <v>56</v>
      </c>
      <c r="B25" s="70">
        <v>410</v>
      </c>
      <c r="C25" s="58" t="s">
        <v>51</v>
      </c>
      <c r="D25" s="61" t="s">
        <v>61</v>
      </c>
      <c r="E25" s="62"/>
      <c r="F25" s="63">
        <v>42010</v>
      </c>
      <c r="G25" s="57"/>
      <c r="H25" s="103">
        <v>620185111</v>
      </c>
      <c r="I25" s="81">
        <v>106000</v>
      </c>
      <c r="J25" s="66"/>
      <c r="K25" s="67" t="str">
        <f t="shared" si="4"/>
        <v>B410 SIBA</v>
      </c>
      <c r="L25" s="68">
        <f t="shared" si="0"/>
        <v>620185111</v>
      </c>
      <c r="M25" s="67" t="str">
        <f t="shared" si="1"/>
        <v/>
      </c>
      <c r="N25" s="69">
        <f t="shared" si="5"/>
        <v>106000</v>
      </c>
      <c r="O25" s="67" t="s">
        <v>58</v>
      </c>
      <c r="Q25" s="104" t="str">
        <f t="shared" si="2"/>
        <v>5111</v>
      </c>
      <c r="R25" s="104" t="str">
        <f t="shared" si="3"/>
        <v>62018</v>
      </c>
      <c r="S25" s="104" t="e">
        <f>VLOOKUP(Q25,#REF!,2,FALSE)</f>
        <v>#REF!</v>
      </c>
      <c r="T25" s="104" t="e">
        <f>VLOOKUP(Q25,#REF!,5,FALSE)</f>
        <v>#REF!</v>
      </c>
      <c r="U25" s="104">
        <f t="shared" si="6"/>
        <v>0</v>
      </c>
      <c r="V25" s="104" t="e">
        <f>VLOOKUP(R25,#REF!,2,FALSE)</f>
        <v>#REF!</v>
      </c>
    </row>
    <row r="26" spans="1:22" ht="16.5" customHeight="1" x14ac:dyDescent="0.5">
      <c r="A26" s="60" t="s">
        <v>56</v>
      </c>
      <c r="B26" s="70">
        <v>411</v>
      </c>
      <c r="C26" s="58" t="s">
        <v>51</v>
      </c>
      <c r="D26" s="61" t="s">
        <v>67</v>
      </c>
      <c r="E26" s="71"/>
      <c r="F26" s="79"/>
      <c r="G26" s="63"/>
      <c r="H26" s="64">
        <v>620199600</v>
      </c>
      <c r="I26" s="74">
        <v>4512.67</v>
      </c>
      <c r="J26" s="66"/>
      <c r="K26" s="67" t="str">
        <f t="shared" si="4"/>
        <v>B411 Unpd Rents DD Dwellings</v>
      </c>
      <c r="L26" s="68">
        <f t="shared" si="0"/>
        <v>620199600</v>
      </c>
      <c r="M26" s="67" t="str">
        <f t="shared" si="1"/>
        <v/>
      </c>
      <c r="N26" s="69">
        <f t="shared" si="5"/>
        <v>4512.67</v>
      </c>
      <c r="O26" s="67" t="s">
        <v>58</v>
      </c>
      <c r="Q26" s="104" t="str">
        <f t="shared" si="2"/>
        <v>9600</v>
      </c>
      <c r="R26" s="104" t="str">
        <f t="shared" si="3"/>
        <v>62019</v>
      </c>
      <c r="S26" s="104" t="e">
        <f>VLOOKUP(Q26,#REF!,2,FALSE)</f>
        <v>#REF!</v>
      </c>
      <c r="T26" s="104" t="e">
        <f>VLOOKUP(Q26,#REF!,5,FALSE)</f>
        <v>#REF!</v>
      </c>
      <c r="U26" s="104">
        <f t="shared" si="6"/>
        <v>0</v>
      </c>
      <c r="V26" s="104" t="e">
        <f>VLOOKUP(R26,#REF!,2,FALSE)</f>
        <v>#REF!</v>
      </c>
    </row>
    <row r="27" spans="1:22" ht="16.5" hidden="1" customHeight="1" x14ac:dyDescent="0.5">
      <c r="A27" s="60" t="s">
        <v>56</v>
      </c>
      <c r="B27" s="70">
        <v>411</v>
      </c>
      <c r="C27" s="58" t="s">
        <v>51</v>
      </c>
      <c r="D27" s="61" t="s">
        <v>66</v>
      </c>
      <c r="E27" s="71"/>
      <c r="F27" s="79"/>
      <c r="G27" s="63"/>
      <c r="H27" s="64">
        <v>620199604</v>
      </c>
      <c r="I27" s="84">
        <v>50</v>
      </c>
      <c r="J27" s="66"/>
      <c r="K27" s="67" t="str">
        <f t="shared" si="4"/>
        <v>B411 Unpd Rents DD Garages</v>
      </c>
      <c r="L27" s="68">
        <f t="shared" si="0"/>
        <v>620199604</v>
      </c>
      <c r="M27" s="67" t="str">
        <f t="shared" si="1"/>
        <v/>
      </c>
      <c r="N27" s="69">
        <f t="shared" si="5"/>
        <v>50</v>
      </c>
      <c r="O27" s="67" t="s">
        <v>58</v>
      </c>
      <c r="Q27" s="104" t="str">
        <f t="shared" si="2"/>
        <v>9604</v>
      </c>
      <c r="R27" s="104" t="str">
        <f t="shared" si="3"/>
        <v>62019</v>
      </c>
      <c r="S27" s="104" t="e">
        <f>VLOOKUP(Q27,#REF!,2,FALSE)</f>
        <v>#REF!</v>
      </c>
      <c r="T27" s="104" t="e">
        <f>VLOOKUP(Q27,#REF!,5,FALSE)</f>
        <v>#REF!</v>
      </c>
      <c r="U27" s="104" t="str">
        <f t="shared" si="6"/>
        <v>Yes</v>
      </c>
      <c r="V27" s="104" t="e">
        <f>VLOOKUP(R27,#REF!,2,FALSE)</f>
        <v>#REF!</v>
      </c>
    </row>
    <row r="28" spans="1:22" ht="16.5" customHeight="1" x14ac:dyDescent="0.5">
      <c r="A28" s="60" t="s">
        <v>56</v>
      </c>
      <c r="B28" s="42">
        <v>412</v>
      </c>
      <c r="C28" s="58" t="s">
        <v>51</v>
      </c>
      <c r="D28" s="61" t="s">
        <v>65</v>
      </c>
      <c r="E28" s="63"/>
      <c r="F28" s="123"/>
      <c r="G28" s="72"/>
      <c r="H28" s="64">
        <v>620042006</v>
      </c>
      <c r="I28" s="124">
        <v>1204.81</v>
      </c>
      <c r="J28" s="85"/>
      <c r="K28" s="67" t="str">
        <f t="shared" si="4"/>
        <v>B412 Grenke Leasing</v>
      </c>
      <c r="L28" s="68">
        <f t="shared" si="0"/>
        <v>620042006</v>
      </c>
      <c r="M28" s="67" t="str">
        <f t="shared" si="1"/>
        <v/>
      </c>
      <c r="N28" s="69">
        <f t="shared" si="5"/>
        <v>1204.81</v>
      </c>
      <c r="O28" s="67" t="s">
        <v>58</v>
      </c>
      <c r="Q28" s="104" t="str">
        <f t="shared" si="2"/>
        <v>2006</v>
      </c>
      <c r="R28" s="104" t="str">
        <f t="shared" si="3"/>
        <v>62004</v>
      </c>
      <c r="S28" s="104" t="e">
        <f>VLOOKUP(Q28,#REF!,2,FALSE)</f>
        <v>#REF!</v>
      </c>
      <c r="T28" s="104" t="e">
        <f>VLOOKUP(Q28,#REF!,5,FALSE)</f>
        <v>#REF!</v>
      </c>
      <c r="U28" s="104">
        <f t="shared" si="6"/>
        <v>0</v>
      </c>
      <c r="V28" s="104" t="e">
        <f>VLOOKUP(R28,#REF!,2,FALSE)</f>
        <v>#REF!</v>
      </c>
    </row>
    <row r="29" spans="1:22" ht="16.5" hidden="1" customHeight="1" x14ac:dyDescent="0.5">
      <c r="A29" s="60" t="s">
        <v>56</v>
      </c>
      <c r="B29" s="70">
        <v>412</v>
      </c>
      <c r="C29" s="58" t="s">
        <v>51</v>
      </c>
      <c r="D29" s="61" t="s">
        <v>65</v>
      </c>
      <c r="E29" s="63"/>
      <c r="F29" s="123"/>
      <c r="G29" s="72"/>
      <c r="H29" s="64">
        <v>600165005</v>
      </c>
      <c r="I29" s="124">
        <v>240.96</v>
      </c>
      <c r="J29" s="66"/>
      <c r="K29" s="67" t="str">
        <f t="shared" si="4"/>
        <v>B412 Grenke Leasing</v>
      </c>
      <c r="L29" s="68">
        <f t="shared" si="0"/>
        <v>600165005</v>
      </c>
      <c r="M29" s="67" t="str">
        <f t="shared" si="1"/>
        <v/>
      </c>
      <c r="N29" s="69">
        <f t="shared" si="5"/>
        <v>240.96</v>
      </c>
      <c r="O29" s="67" t="s">
        <v>58</v>
      </c>
      <c r="Q29" s="104" t="str">
        <f t="shared" si="2"/>
        <v>5005</v>
      </c>
      <c r="R29" s="104" t="str">
        <f t="shared" si="3"/>
        <v>60016</v>
      </c>
      <c r="S29" s="104" t="e">
        <f>VLOOKUP(Q29,#REF!,2,FALSE)</f>
        <v>#REF!</v>
      </c>
      <c r="T29" s="104" t="e">
        <f>VLOOKUP(Q29,#REF!,5,FALSE)</f>
        <v>#REF!</v>
      </c>
      <c r="U29" s="104" t="str">
        <f t="shared" si="6"/>
        <v>Yes</v>
      </c>
      <c r="V29" s="104" t="e">
        <f>VLOOKUP(R29,#REF!,2,FALSE)</f>
        <v>#REF!</v>
      </c>
    </row>
    <row r="30" spans="1:22" ht="16.5" customHeight="1" x14ac:dyDescent="0.5">
      <c r="A30" s="60" t="s">
        <v>56</v>
      </c>
      <c r="B30" s="70">
        <v>413</v>
      </c>
      <c r="C30" s="58" t="s">
        <v>51</v>
      </c>
      <c r="D30" s="61" t="s">
        <v>65</v>
      </c>
      <c r="E30" s="63"/>
      <c r="F30" s="123"/>
      <c r="G30" s="72"/>
      <c r="H30" s="64">
        <v>620042006</v>
      </c>
      <c r="I30" s="124">
        <v>3975.87</v>
      </c>
      <c r="J30" s="66"/>
      <c r="K30" s="67" t="str">
        <f t="shared" si="4"/>
        <v>B413 Grenke Leasing</v>
      </c>
      <c r="L30" s="68">
        <f t="shared" si="0"/>
        <v>620042006</v>
      </c>
      <c r="M30" s="67" t="str">
        <f t="shared" si="1"/>
        <v/>
      </c>
      <c r="N30" s="69">
        <f t="shared" si="5"/>
        <v>3975.87</v>
      </c>
      <c r="O30" s="67" t="s">
        <v>58</v>
      </c>
      <c r="Q30" s="104" t="str">
        <f t="shared" si="2"/>
        <v>2006</v>
      </c>
      <c r="R30" s="104" t="str">
        <f t="shared" si="3"/>
        <v>62004</v>
      </c>
      <c r="S30" s="104" t="e">
        <f>VLOOKUP(Q30,#REF!,2,FALSE)</f>
        <v>#REF!</v>
      </c>
      <c r="T30" s="104" t="e">
        <f>VLOOKUP(Q30,#REF!,5,FALSE)</f>
        <v>#REF!</v>
      </c>
      <c r="U30" s="104">
        <f t="shared" si="6"/>
        <v>0</v>
      </c>
      <c r="V30" s="104" t="e">
        <f>VLOOKUP(R30,#REF!,2,FALSE)</f>
        <v>#REF!</v>
      </c>
    </row>
    <row r="31" spans="1:22" ht="16.5" hidden="1" customHeight="1" x14ac:dyDescent="0.5">
      <c r="A31" s="60" t="s">
        <v>56</v>
      </c>
      <c r="B31" s="70">
        <v>413</v>
      </c>
      <c r="C31" s="58" t="s">
        <v>51</v>
      </c>
      <c r="D31" s="61" t="s">
        <v>65</v>
      </c>
      <c r="E31" s="62"/>
      <c r="F31" s="63"/>
      <c r="G31" s="57"/>
      <c r="H31" s="64">
        <v>600165005</v>
      </c>
      <c r="I31" s="74">
        <v>795.17</v>
      </c>
      <c r="J31" s="66"/>
      <c r="K31" s="67" t="str">
        <f t="shared" si="4"/>
        <v>B413 Grenke Leasing</v>
      </c>
      <c r="L31" s="68">
        <f t="shared" si="0"/>
        <v>600165005</v>
      </c>
      <c r="M31" s="67" t="str">
        <f t="shared" si="1"/>
        <v/>
      </c>
      <c r="N31" s="69">
        <f t="shared" si="5"/>
        <v>795.17</v>
      </c>
      <c r="O31" s="67" t="s">
        <v>58</v>
      </c>
      <c r="Q31" s="104" t="str">
        <f t="shared" si="2"/>
        <v>5005</v>
      </c>
      <c r="R31" s="104" t="str">
        <f t="shared" si="3"/>
        <v>60016</v>
      </c>
      <c r="S31" s="104" t="e">
        <f>VLOOKUP(Q31,#REF!,2,FALSE)</f>
        <v>#REF!</v>
      </c>
      <c r="T31" s="104" t="e">
        <f>VLOOKUP(Q31,#REF!,5,FALSE)</f>
        <v>#REF!</v>
      </c>
      <c r="U31" s="104">
        <f t="shared" si="6"/>
        <v>0</v>
      </c>
      <c r="V31" s="104" t="e">
        <f>VLOOKUP(R31,#REF!,2,FALSE)</f>
        <v>#REF!</v>
      </c>
    </row>
    <row r="32" spans="1:22" ht="16.5" hidden="1" customHeight="1" x14ac:dyDescent="0.5">
      <c r="A32" s="60" t="s">
        <v>56</v>
      </c>
      <c r="B32" s="70">
        <v>414</v>
      </c>
      <c r="C32" s="58" t="s">
        <v>51</v>
      </c>
      <c r="D32" s="61" t="s">
        <v>62</v>
      </c>
      <c r="E32" s="62"/>
      <c r="F32" s="63"/>
      <c r="G32" s="57"/>
      <c r="H32" s="64">
        <v>680019080</v>
      </c>
      <c r="I32" s="74">
        <v>7660.62</v>
      </c>
      <c r="J32" s="66"/>
      <c r="K32" s="67" t="str">
        <f t="shared" si="4"/>
        <v>B414 Unpaid D/d C/Tax</v>
      </c>
      <c r="L32" s="68">
        <f t="shared" si="0"/>
        <v>680019080</v>
      </c>
      <c r="M32" s="67" t="str">
        <f t="shared" si="1"/>
        <v/>
      </c>
      <c r="N32" s="69">
        <f t="shared" si="5"/>
        <v>7660.62</v>
      </c>
      <c r="O32" s="67" t="s">
        <v>58</v>
      </c>
      <c r="Q32" s="104" t="str">
        <f t="shared" si="2"/>
        <v>9080</v>
      </c>
      <c r="R32" s="104" t="str">
        <f t="shared" si="3"/>
        <v>68001</v>
      </c>
      <c r="S32" s="104" t="e">
        <f>VLOOKUP(Q32,#REF!,2,FALSE)</f>
        <v>#REF!</v>
      </c>
      <c r="T32" s="104" t="e">
        <f>VLOOKUP(Q32,#REF!,5,FALSE)</f>
        <v>#REF!</v>
      </c>
      <c r="U32" s="104">
        <f t="shared" si="6"/>
        <v>0</v>
      </c>
      <c r="V32" s="104" t="e">
        <f>VLOOKUP(R32,#REF!,2,FALSE)</f>
        <v>#REF!</v>
      </c>
    </row>
    <row r="33" spans="1:22" ht="16.5" hidden="1" customHeight="1" x14ac:dyDescent="0.5">
      <c r="A33" s="60" t="s">
        <v>56</v>
      </c>
      <c r="B33" s="70">
        <v>414</v>
      </c>
      <c r="C33" s="58" t="s">
        <v>51</v>
      </c>
      <c r="D33" s="61" t="s">
        <v>75</v>
      </c>
      <c r="E33" s="62"/>
      <c r="F33" s="63"/>
      <c r="G33" s="57"/>
      <c r="H33" s="64">
        <v>680029081</v>
      </c>
      <c r="I33" s="74">
        <v>182</v>
      </c>
      <c r="J33" s="66"/>
      <c r="K33" s="67" t="str">
        <f t="shared" si="4"/>
        <v>B414 Unpaid D/d NNDR</v>
      </c>
      <c r="L33" s="68">
        <f t="shared" si="0"/>
        <v>680029081</v>
      </c>
      <c r="M33" s="67" t="str">
        <f t="shared" si="1"/>
        <v/>
      </c>
      <c r="N33" s="69">
        <f t="shared" si="5"/>
        <v>182</v>
      </c>
      <c r="O33" s="67" t="s">
        <v>58</v>
      </c>
      <c r="Q33" s="104" t="str">
        <f t="shared" si="2"/>
        <v>9081</v>
      </c>
      <c r="R33" s="104" t="str">
        <f t="shared" si="3"/>
        <v>68002</v>
      </c>
      <c r="S33" s="104" t="e">
        <f>VLOOKUP(Q33,#REF!,2,FALSE)</f>
        <v>#REF!</v>
      </c>
      <c r="T33" s="104" t="e">
        <f>VLOOKUP(Q33,#REF!,5,FALSE)</f>
        <v>#REF!</v>
      </c>
      <c r="U33" s="104" t="str">
        <f t="shared" si="6"/>
        <v>Yes</v>
      </c>
      <c r="V33" s="104" t="e">
        <f>VLOOKUP(R33,#REF!,2,FALSE)</f>
        <v>#REF!</v>
      </c>
    </row>
    <row r="34" spans="1:22" ht="16.5" hidden="1" customHeight="1" x14ac:dyDescent="0.5">
      <c r="A34" s="60" t="s">
        <v>56</v>
      </c>
      <c r="B34" s="70">
        <v>415</v>
      </c>
      <c r="C34" s="58" t="s">
        <v>51</v>
      </c>
      <c r="D34" s="61" t="s">
        <v>61</v>
      </c>
      <c r="E34" s="62"/>
      <c r="F34" s="63">
        <v>42011</v>
      </c>
      <c r="G34" s="57"/>
      <c r="H34" s="103">
        <v>620185111</v>
      </c>
      <c r="I34" s="74">
        <v>66000</v>
      </c>
      <c r="J34" s="66"/>
      <c r="K34" s="67" t="str">
        <f t="shared" si="4"/>
        <v>B415 SIBA</v>
      </c>
      <c r="L34" s="68">
        <f t="shared" si="0"/>
        <v>620185111</v>
      </c>
      <c r="M34" s="67" t="str">
        <f t="shared" si="1"/>
        <v/>
      </c>
      <c r="N34" s="69">
        <f t="shared" si="5"/>
        <v>66000</v>
      </c>
      <c r="O34" s="67" t="s">
        <v>58</v>
      </c>
      <c r="Q34" s="104" t="str">
        <f t="shared" si="2"/>
        <v>5111</v>
      </c>
      <c r="R34" s="104" t="str">
        <f t="shared" si="3"/>
        <v>62018</v>
      </c>
      <c r="S34" s="104" t="e">
        <f>VLOOKUP(Q34,#REF!,2,FALSE)</f>
        <v>#REF!</v>
      </c>
      <c r="T34" s="104" t="e">
        <f>VLOOKUP(Q34,#REF!,5,FALSE)</f>
        <v>#REF!</v>
      </c>
      <c r="U34" s="104">
        <f t="shared" si="6"/>
        <v>0</v>
      </c>
      <c r="V34" s="104" t="e">
        <f>VLOOKUP(R34,#REF!,2,FALSE)</f>
        <v>#REF!</v>
      </c>
    </row>
    <row r="35" spans="1:22" ht="16.5" hidden="1" customHeight="1" x14ac:dyDescent="0.5">
      <c r="A35" s="60" t="s">
        <v>56</v>
      </c>
      <c r="B35" s="70">
        <v>416</v>
      </c>
      <c r="C35" s="58" t="s">
        <v>51</v>
      </c>
      <c r="D35" s="61" t="s">
        <v>100</v>
      </c>
      <c r="E35" s="62"/>
      <c r="F35" s="63"/>
      <c r="G35" s="57"/>
      <c r="H35" s="64">
        <v>202010100</v>
      </c>
      <c r="I35" s="74">
        <v>172.36</v>
      </c>
      <c r="J35" s="66"/>
      <c r="K35" s="67" t="str">
        <f t="shared" si="4"/>
        <v>B416 Chaps J Pollard overtime</v>
      </c>
      <c r="L35" s="68">
        <f t="shared" si="0"/>
        <v>202010100</v>
      </c>
      <c r="M35" s="67" t="str">
        <f t="shared" si="1"/>
        <v/>
      </c>
      <c r="N35" s="69">
        <f t="shared" si="5"/>
        <v>172.36</v>
      </c>
      <c r="O35" s="67" t="s">
        <v>58</v>
      </c>
      <c r="Q35" s="104" t="str">
        <f t="shared" si="2"/>
        <v>0100</v>
      </c>
      <c r="R35" s="104" t="str">
        <f t="shared" si="3"/>
        <v>20201</v>
      </c>
      <c r="S35" s="104" t="e">
        <f>VLOOKUP(Q35,#REF!,2,FALSE)</f>
        <v>#REF!</v>
      </c>
      <c r="T35" s="104" t="e">
        <f>VLOOKUP(Q35,#REF!,5,FALSE)</f>
        <v>#REF!</v>
      </c>
      <c r="U35" s="104" t="str">
        <f t="shared" si="6"/>
        <v>Yes</v>
      </c>
      <c r="V35" s="104" t="e">
        <f>VLOOKUP(R35,#REF!,2,FALSE)</f>
        <v>#REF!</v>
      </c>
    </row>
    <row r="36" spans="1:22" ht="16.5" hidden="1" customHeight="1" x14ac:dyDescent="0.5">
      <c r="A36" s="60" t="s">
        <v>56</v>
      </c>
      <c r="B36" s="70">
        <v>417</v>
      </c>
      <c r="C36" s="58" t="s">
        <v>51</v>
      </c>
      <c r="D36" s="61" t="s">
        <v>101</v>
      </c>
      <c r="E36" s="62"/>
      <c r="F36" s="63"/>
      <c r="G36" s="57"/>
      <c r="H36" s="64">
        <v>202010100</v>
      </c>
      <c r="I36" s="84">
        <v>221.15</v>
      </c>
      <c r="J36" s="66"/>
      <c r="K36" s="67" t="str">
        <f t="shared" si="4"/>
        <v>B417 Chaps K Hambleton overtime</v>
      </c>
      <c r="L36" s="68">
        <f t="shared" si="0"/>
        <v>202010100</v>
      </c>
      <c r="M36" s="67" t="str">
        <f t="shared" si="1"/>
        <v/>
      </c>
      <c r="N36" s="69">
        <f t="shared" si="5"/>
        <v>221.15</v>
      </c>
      <c r="O36" s="67" t="s">
        <v>58</v>
      </c>
      <c r="Q36" s="104" t="str">
        <f t="shared" si="2"/>
        <v>0100</v>
      </c>
      <c r="R36" s="104" t="str">
        <f t="shared" si="3"/>
        <v>20201</v>
      </c>
      <c r="S36" s="104" t="e">
        <f>VLOOKUP(Q36,#REF!,2,FALSE)</f>
        <v>#REF!</v>
      </c>
      <c r="T36" s="104" t="e">
        <f>VLOOKUP(Q36,#REF!,5,FALSE)</f>
        <v>#REF!</v>
      </c>
      <c r="U36" s="104" t="str">
        <f t="shared" si="6"/>
        <v>Yes</v>
      </c>
      <c r="V36" s="104" t="e">
        <f>VLOOKUP(R36,#REF!,2,FALSE)</f>
        <v>#REF!</v>
      </c>
    </row>
    <row r="37" spans="1:22" ht="16.5" hidden="1" customHeight="1" x14ac:dyDescent="0.5">
      <c r="A37" s="60" t="s">
        <v>56</v>
      </c>
      <c r="B37" s="70">
        <v>418</v>
      </c>
      <c r="C37" s="58" t="s">
        <v>51</v>
      </c>
      <c r="D37" s="61" t="s">
        <v>102</v>
      </c>
      <c r="E37" s="62"/>
      <c r="F37" s="63"/>
      <c r="G37" s="57"/>
      <c r="H37" s="64">
        <v>202010100</v>
      </c>
      <c r="I37" s="84">
        <v>129.36000000000001</v>
      </c>
      <c r="J37" s="66"/>
      <c r="K37" s="67" t="str">
        <f t="shared" si="4"/>
        <v>B418 Chaps S Bishop</v>
      </c>
      <c r="L37" s="68">
        <f t="shared" si="0"/>
        <v>202010100</v>
      </c>
      <c r="M37" s="67" t="str">
        <f t="shared" si="1"/>
        <v/>
      </c>
      <c r="N37" s="69">
        <f t="shared" si="5"/>
        <v>129.36000000000001</v>
      </c>
      <c r="O37" s="67" t="s">
        <v>58</v>
      </c>
      <c r="Q37" s="104" t="str">
        <f t="shared" si="2"/>
        <v>0100</v>
      </c>
      <c r="R37" s="104" t="str">
        <f t="shared" si="3"/>
        <v>20201</v>
      </c>
      <c r="S37" s="104" t="e">
        <f>VLOOKUP(Q37,#REF!,2,FALSE)</f>
        <v>#REF!</v>
      </c>
      <c r="T37" s="104" t="e">
        <f>VLOOKUP(Q37,#REF!,5,FALSE)</f>
        <v>#REF!</v>
      </c>
      <c r="U37" s="104" t="str">
        <f t="shared" si="6"/>
        <v>Yes</v>
      </c>
      <c r="V37" s="104" t="e">
        <f>VLOOKUP(R37,#REF!,2,FALSE)</f>
        <v>#REF!</v>
      </c>
    </row>
    <row r="38" spans="1:22" ht="16.5" hidden="1" customHeight="1" x14ac:dyDescent="0.5">
      <c r="A38" s="60" t="s">
        <v>56</v>
      </c>
      <c r="B38" s="70">
        <v>419</v>
      </c>
      <c r="C38" s="58" t="s">
        <v>51</v>
      </c>
      <c r="D38" s="61" t="s">
        <v>61</v>
      </c>
      <c r="E38" s="62"/>
      <c r="F38" s="63">
        <v>42012</v>
      </c>
      <c r="G38" s="57"/>
      <c r="H38" s="103">
        <v>620185111</v>
      </c>
      <c r="I38" s="84">
        <v>1042000</v>
      </c>
      <c r="J38" s="66"/>
      <c r="K38" s="67" t="str">
        <f t="shared" si="4"/>
        <v>B419 SIBA</v>
      </c>
      <c r="L38" s="68">
        <f t="shared" si="0"/>
        <v>620185111</v>
      </c>
      <c r="M38" s="67" t="str">
        <f t="shared" si="1"/>
        <v/>
      </c>
      <c r="N38" s="69">
        <f t="shared" si="5"/>
        <v>1042000</v>
      </c>
      <c r="O38" s="67" t="s">
        <v>58</v>
      </c>
      <c r="Q38" s="104" t="str">
        <f t="shared" si="2"/>
        <v>5111</v>
      </c>
      <c r="R38" s="104" t="str">
        <f t="shared" si="3"/>
        <v>62018</v>
      </c>
      <c r="S38" s="104" t="e">
        <f>VLOOKUP(Q38,#REF!,2,FALSE)</f>
        <v>#REF!</v>
      </c>
      <c r="T38" s="104" t="e">
        <f>VLOOKUP(Q38,#REF!,5,FALSE)</f>
        <v>#REF!</v>
      </c>
      <c r="U38" s="104">
        <f t="shared" si="6"/>
        <v>0</v>
      </c>
      <c r="V38" s="104" t="e">
        <f>VLOOKUP(R38,#REF!,2,FALSE)</f>
        <v>#REF!</v>
      </c>
    </row>
    <row r="39" spans="1:22" ht="16.5" customHeight="1" x14ac:dyDescent="0.5">
      <c r="A39" s="60" t="s">
        <v>56</v>
      </c>
      <c r="B39" s="70">
        <v>420</v>
      </c>
      <c r="C39" s="58" t="s">
        <v>51</v>
      </c>
      <c r="D39" s="61" t="s">
        <v>103</v>
      </c>
      <c r="E39" s="62"/>
      <c r="F39" s="63">
        <v>42013</v>
      </c>
      <c r="G39" s="57"/>
      <c r="H39" s="103">
        <v>399022423</v>
      </c>
      <c r="I39" s="84">
        <v>889.55</v>
      </c>
      <c r="J39" s="66"/>
      <c r="K39" s="67" t="str">
        <f t="shared" si="4"/>
        <v>B420 Chaps Kiddivouchers</v>
      </c>
      <c r="L39" s="68">
        <f t="shared" si="0"/>
        <v>399022423</v>
      </c>
      <c r="M39" s="67" t="str">
        <f t="shared" si="1"/>
        <v/>
      </c>
      <c r="N39" s="69">
        <f t="shared" si="5"/>
        <v>889.55</v>
      </c>
      <c r="O39" s="67" t="s">
        <v>58</v>
      </c>
      <c r="Q39" s="104" t="str">
        <f t="shared" si="2"/>
        <v>2423</v>
      </c>
      <c r="R39" s="104" t="str">
        <f t="shared" si="3"/>
        <v>39902</v>
      </c>
      <c r="S39" s="104" t="e">
        <f>VLOOKUP(Q39,#REF!,2,FALSE)</f>
        <v>#REF!</v>
      </c>
      <c r="T39" s="104" t="e">
        <f>VLOOKUP(Q39,#REF!,5,FALSE)</f>
        <v>#REF!</v>
      </c>
      <c r="U39" s="104">
        <f t="shared" si="6"/>
        <v>0</v>
      </c>
      <c r="V39" s="104" t="e">
        <f>VLOOKUP(R39,#REF!,2,FALSE)</f>
        <v>#REF!</v>
      </c>
    </row>
    <row r="40" spans="1:22" ht="16.5" hidden="1" customHeight="1" x14ac:dyDescent="0.5">
      <c r="A40" s="60" t="s">
        <v>56</v>
      </c>
      <c r="B40" s="70">
        <v>421</v>
      </c>
      <c r="C40" s="58" t="s">
        <v>51</v>
      </c>
      <c r="D40" s="61" t="s">
        <v>61</v>
      </c>
      <c r="E40" s="62"/>
      <c r="F40" s="63"/>
      <c r="G40" s="57"/>
      <c r="H40" s="103">
        <v>620185111</v>
      </c>
      <c r="I40" s="84">
        <v>70000</v>
      </c>
      <c r="J40" s="66"/>
      <c r="K40" s="67" t="str">
        <f t="shared" si="4"/>
        <v>B421 SIBA</v>
      </c>
      <c r="L40" s="68">
        <f t="shared" si="0"/>
        <v>620185111</v>
      </c>
      <c r="M40" s="67" t="str">
        <f t="shared" si="1"/>
        <v/>
      </c>
      <c r="N40" s="69">
        <f t="shared" si="5"/>
        <v>70000</v>
      </c>
      <c r="O40" s="67" t="s">
        <v>58</v>
      </c>
      <c r="Q40" s="104" t="str">
        <f t="shared" si="2"/>
        <v>5111</v>
      </c>
      <c r="R40" s="104" t="str">
        <f t="shared" si="3"/>
        <v>62018</v>
      </c>
      <c r="S40" s="104" t="e">
        <f>VLOOKUP(Q40,#REF!,2,FALSE)</f>
        <v>#REF!</v>
      </c>
      <c r="T40" s="104" t="e">
        <f>VLOOKUP(Q40,#REF!,5,FALSE)</f>
        <v>#REF!</v>
      </c>
      <c r="U40" s="104">
        <f t="shared" si="6"/>
        <v>0</v>
      </c>
      <c r="V40" s="104" t="e">
        <f>VLOOKUP(R40,#REF!,2,FALSE)</f>
        <v>#REF!</v>
      </c>
    </row>
    <row r="41" spans="1:22" ht="16.5" hidden="1" customHeight="1" x14ac:dyDescent="0.5">
      <c r="A41" s="60" t="s">
        <v>56</v>
      </c>
      <c r="B41" s="70">
        <v>422</v>
      </c>
      <c r="C41" s="58" t="s">
        <v>51</v>
      </c>
      <c r="D41" s="125" t="s">
        <v>61</v>
      </c>
      <c r="E41" s="62"/>
      <c r="F41" s="63">
        <v>42017</v>
      </c>
      <c r="G41" s="57"/>
      <c r="H41" s="103">
        <v>620185111</v>
      </c>
      <c r="I41" s="84">
        <v>52000</v>
      </c>
      <c r="J41" s="66"/>
      <c r="K41" s="67" t="str">
        <f t="shared" si="4"/>
        <v>B422 SIBA</v>
      </c>
      <c r="L41" s="68">
        <f t="shared" si="0"/>
        <v>620185111</v>
      </c>
      <c r="M41" s="67" t="str">
        <f t="shared" si="1"/>
        <v/>
      </c>
      <c r="N41" s="69">
        <f t="shared" si="5"/>
        <v>52000</v>
      </c>
      <c r="O41" s="67" t="s">
        <v>58</v>
      </c>
      <c r="Q41" s="104" t="str">
        <f t="shared" si="2"/>
        <v>5111</v>
      </c>
      <c r="R41" s="104" t="str">
        <f t="shared" si="3"/>
        <v>62018</v>
      </c>
      <c r="S41" s="104" t="e">
        <f>VLOOKUP(Q41,#REF!,2,FALSE)</f>
        <v>#REF!</v>
      </c>
      <c r="T41" s="104" t="e">
        <f>VLOOKUP(Q41,#REF!,5,FALSE)</f>
        <v>#REF!</v>
      </c>
      <c r="U41" s="104">
        <f t="shared" si="6"/>
        <v>0</v>
      </c>
      <c r="V41" s="104" t="e">
        <f>VLOOKUP(R41,#REF!,2,FALSE)</f>
        <v>#REF!</v>
      </c>
    </row>
    <row r="42" spans="1:22" ht="16.5" hidden="1" customHeight="1" x14ac:dyDescent="0.5">
      <c r="A42" s="60" t="s">
        <v>56</v>
      </c>
      <c r="B42" s="70">
        <v>423</v>
      </c>
      <c r="C42" s="58" t="s">
        <v>51</v>
      </c>
      <c r="D42" s="61" t="s">
        <v>69</v>
      </c>
      <c r="E42" s="62"/>
      <c r="F42" s="63"/>
      <c r="G42" s="57"/>
      <c r="H42" s="103">
        <v>399042430</v>
      </c>
      <c r="I42" s="84">
        <v>3</v>
      </c>
      <c r="J42" s="66"/>
      <c r="K42" s="67" t="str">
        <f t="shared" si="4"/>
        <v>B423 Land Registry</v>
      </c>
      <c r="L42" s="68">
        <f t="shared" si="0"/>
        <v>399042430</v>
      </c>
      <c r="M42" s="67" t="str">
        <f t="shared" si="1"/>
        <v/>
      </c>
      <c r="N42" s="69">
        <f t="shared" si="5"/>
        <v>3</v>
      </c>
      <c r="O42" s="67" t="s">
        <v>58</v>
      </c>
      <c r="Q42" s="104" t="str">
        <f t="shared" ref="Q42:Q73" si="7">RIGHT(H42,4)</f>
        <v>2430</v>
      </c>
      <c r="R42" s="104" t="str">
        <f t="shared" ref="R42:R73" si="8">LEFT(L42,5)</f>
        <v>39904</v>
      </c>
      <c r="S42" s="104" t="e">
        <f>VLOOKUP(Q42,#REF!,2,FALSE)</f>
        <v>#REF!</v>
      </c>
      <c r="T42" s="104" t="e">
        <f>VLOOKUP(Q42,#REF!,5,FALSE)</f>
        <v>#REF!</v>
      </c>
      <c r="U42" s="104" t="str">
        <f t="shared" si="6"/>
        <v>Yes</v>
      </c>
      <c r="V42" s="104" t="e">
        <f>VLOOKUP(R42,#REF!,2,FALSE)</f>
        <v>#REF!</v>
      </c>
    </row>
    <row r="43" spans="1:22" ht="16.5" hidden="1" customHeight="1" x14ac:dyDescent="0.5">
      <c r="A43" s="60" t="s">
        <v>56</v>
      </c>
      <c r="B43" s="70">
        <v>423</v>
      </c>
      <c r="C43" s="58" t="s">
        <v>51</v>
      </c>
      <c r="D43" s="61" t="s">
        <v>69</v>
      </c>
      <c r="E43" s="62"/>
      <c r="F43" s="63"/>
      <c r="G43" s="57"/>
      <c r="H43" s="103">
        <v>140042430</v>
      </c>
      <c r="I43" s="84">
        <v>6</v>
      </c>
      <c r="J43" s="66"/>
      <c r="K43" s="67" t="str">
        <f t="shared" si="4"/>
        <v>B423 Land Registry</v>
      </c>
      <c r="L43" s="68">
        <f t="shared" si="0"/>
        <v>140042430</v>
      </c>
      <c r="M43" s="67" t="str">
        <f t="shared" si="1"/>
        <v/>
      </c>
      <c r="N43" s="69">
        <f t="shared" si="5"/>
        <v>6</v>
      </c>
      <c r="O43" s="67" t="s">
        <v>58</v>
      </c>
      <c r="Q43" s="104" t="str">
        <f t="shared" si="7"/>
        <v>2430</v>
      </c>
      <c r="R43" s="104" t="str">
        <f t="shared" si="8"/>
        <v>14004</v>
      </c>
      <c r="S43" s="104" t="e">
        <f>VLOOKUP(Q43,#REF!,2,FALSE)</f>
        <v>#REF!</v>
      </c>
      <c r="T43" s="104" t="e">
        <f>VLOOKUP(Q43,#REF!,5,FALSE)</f>
        <v>#REF!</v>
      </c>
      <c r="U43" s="104" t="str">
        <f t="shared" si="6"/>
        <v>Yes</v>
      </c>
      <c r="V43" s="104" t="e">
        <f>VLOOKUP(R43,#REF!,2,FALSE)</f>
        <v>#REF!</v>
      </c>
    </row>
    <row r="44" spans="1:22" ht="16.5" hidden="1" customHeight="1" x14ac:dyDescent="0.5">
      <c r="A44" s="60" t="s">
        <v>56</v>
      </c>
      <c r="B44" s="70">
        <v>424</v>
      </c>
      <c r="C44" s="58" t="s">
        <v>51</v>
      </c>
      <c r="D44" s="61" t="s">
        <v>61</v>
      </c>
      <c r="E44" s="62"/>
      <c r="F44" s="63">
        <v>42018</v>
      </c>
      <c r="G44" s="57"/>
      <c r="H44" s="103">
        <v>620185111</v>
      </c>
      <c r="I44" s="84">
        <v>45000</v>
      </c>
      <c r="J44" s="66"/>
      <c r="K44" s="67" t="str">
        <f t="shared" si="4"/>
        <v>B424 SIBA</v>
      </c>
      <c r="L44" s="68">
        <f t="shared" si="0"/>
        <v>620185111</v>
      </c>
      <c r="M44" s="67" t="str">
        <f t="shared" si="1"/>
        <v/>
      </c>
      <c r="N44" s="69">
        <f t="shared" si="5"/>
        <v>45000</v>
      </c>
      <c r="O44" s="67" t="s">
        <v>58</v>
      </c>
      <c r="Q44" s="104" t="str">
        <f t="shared" si="7"/>
        <v>5111</v>
      </c>
      <c r="R44" s="104" t="str">
        <f t="shared" si="8"/>
        <v>62018</v>
      </c>
      <c r="S44" s="104" t="e">
        <f>VLOOKUP(Q44,#REF!,2,FALSE)</f>
        <v>#REF!</v>
      </c>
      <c r="T44" s="104" t="e">
        <f>VLOOKUP(Q44,#REF!,5,FALSE)</f>
        <v>#REF!</v>
      </c>
      <c r="U44" s="104">
        <f t="shared" si="6"/>
        <v>0</v>
      </c>
      <c r="V44" s="104" t="e">
        <f>VLOOKUP(R44,#REF!,2,FALSE)</f>
        <v>#REF!</v>
      </c>
    </row>
    <row r="45" spans="1:22" ht="16.5" customHeight="1" x14ac:dyDescent="0.5">
      <c r="A45" s="60" t="s">
        <v>56</v>
      </c>
      <c r="B45" s="70"/>
      <c r="C45" s="58" t="s">
        <v>51</v>
      </c>
      <c r="D45" s="61" t="s">
        <v>60</v>
      </c>
      <c r="E45" s="62"/>
      <c r="F45" s="63"/>
      <c r="G45" s="57"/>
      <c r="H45" s="64">
        <v>620052002</v>
      </c>
      <c r="I45" s="74">
        <v>1000</v>
      </c>
      <c r="J45" s="66"/>
      <c r="K45" s="67" t="str">
        <f t="shared" si="4"/>
        <v>B Neopost</v>
      </c>
      <c r="L45" s="68">
        <f t="shared" si="0"/>
        <v>620052002</v>
      </c>
      <c r="M45" s="67" t="str">
        <f t="shared" si="1"/>
        <v/>
      </c>
      <c r="N45" s="69">
        <f t="shared" si="5"/>
        <v>1000</v>
      </c>
      <c r="O45" s="67" t="s">
        <v>58</v>
      </c>
      <c r="Q45" s="104" t="str">
        <f t="shared" si="7"/>
        <v>2002</v>
      </c>
      <c r="R45" s="104" t="str">
        <f t="shared" si="8"/>
        <v>62005</v>
      </c>
      <c r="S45" s="104" t="e">
        <f>VLOOKUP(Q45,#REF!,2,FALSE)</f>
        <v>#REF!</v>
      </c>
      <c r="T45" s="104" t="e">
        <f>VLOOKUP(Q45,#REF!,5,FALSE)</f>
        <v>#REF!</v>
      </c>
      <c r="U45" s="104">
        <f t="shared" si="6"/>
        <v>0</v>
      </c>
      <c r="V45" s="104" t="e">
        <f>VLOOKUP(R45,#REF!,2,FALSE)</f>
        <v>#REF!</v>
      </c>
    </row>
    <row r="46" spans="1:22" ht="16.5" hidden="1" customHeight="1" x14ac:dyDescent="0.5">
      <c r="A46" s="60" t="s">
        <v>56</v>
      </c>
      <c r="B46" s="70">
        <v>425</v>
      </c>
      <c r="C46" s="58" t="s">
        <v>51</v>
      </c>
      <c r="D46" s="61" t="s">
        <v>104</v>
      </c>
      <c r="E46" s="62"/>
      <c r="F46" s="63">
        <v>42019</v>
      </c>
      <c r="G46" s="57"/>
      <c r="H46" s="80">
        <v>300022445</v>
      </c>
      <c r="I46" s="84">
        <v>122.7</v>
      </c>
      <c r="J46" s="66"/>
      <c r="K46" s="67" t="str">
        <f t="shared" si="4"/>
        <v xml:space="preserve">B425 Bankline </v>
      </c>
      <c r="L46" s="68">
        <f t="shared" si="0"/>
        <v>300022445</v>
      </c>
      <c r="M46" s="67" t="str">
        <f t="shared" si="1"/>
        <v/>
      </c>
      <c r="N46" s="69">
        <f t="shared" si="5"/>
        <v>122.7</v>
      </c>
      <c r="O46" s="67" t="s">
        <v>58</v>
      </c>
      <c r="Q46" s="104" t="str">
        <f t="shared" si="7"/>
        <v>2445</v>
      </c>
      <c r="R46" s="104" t="str">
        <f t="shared" si="8"/>
        <v>30002</v>
      </c>
      <c r="S46" s="104" t="e">
        <f>VLOOKUP(Q46,#REF!,2,FALSE)</f>
        <v>#REF!</v>
      </c>
      <c r="T46" s="104" t="e">
        <f>VLOOKUP(Q46,#REF!,5,FALSE)</f>
        <v>#REF!</v>
      </c>
      <c r="U46" s="104" t="str">
        <f t="shared" si="6"/>
        <v>Yes</v>
      </c>
      <c r="V46" s="104" t="e">
        <f>VLOOKUP(R46,#REF!,2,FALSE)</f>
        <v>#REF!</v>
      </c>
    </row>
    <row r="47" spans="1:22" ht="16.5" hidden="1" customHeight="1" x14ac:dyDescent="0.5">
      <c r="A47" s="60" t="s">
        <v>56</v>
      </c>
      <c r="B47" s="70">
        <v>426</v>
      </c>
      <c r="C47" s="58" t="s">
        <v>51</v>
      </c>
      <c r="D47" s="61" t="s">
        <v>61</v>
      </c>
      <c r="E47" s="71"/>
      <c r="F47" s="79"/>
      <c r="G47" s="63"/>
      <c r="H47" s="80">
        <v>620185111</v>
      </c>
      <c r="I47" s="84">
        <v>1851000</v>
      </c>
      <c r="J47" s="66"/>
      <c r="K47" s="67" t="str">
        <f t="shared" si="4"/>
        <v>B426 SIBA</v>
      </c>
      <c r="L47" s="68">
        <f t="shared" si="0"/>
        <v>620185111</v>
      </c>
      <c r="M47" s="67" t="str">
        <f t="shared" si="1"/>
        <v/>
      </c>
      <c r="N47" s="69">
        <f t="shared" si="5"/>
        <v>1851000</v>
      </c>
      <c r="O47" s="67" t="s">
        <v>58</v>
      </c>
      <c r="Q47" s="104" t="str">
        <f t="shared" si="7"/>
        <v>5111</v>
      </c>
      <c r="R47" s="104" t="str">
        <f t="shared" si="8"/>
        <v>62018</v>
      </c>
      <c r="S47" s="104" t="e">
        <f>VLOOKUP(Q47,#REF!,2,FALSE)</f>
        <v>#REF!</v>
      </c>
      <c r="T47" s="104" t="e">
        <f>VLOOKUP(Q47,#REF!,5,FALSE)</f>
        <v>#REF!</v>
      </c>
      <c r="U47" s="104">
        <f t="shared" si="6"/>
        <v>0</v>
      </c>
      <c r="V47" s="104" t="e">
        <f>VLOOKUP(R47,#REF!,2,FALSE)</f>
        <v>#REF!</v>
      </c>
    </row>
    <row r="48" spans="1:22" ht="16.5" hidden="1" customHeight="1" x14ac:dyDescent="0.5">
      <c r="A48" s="60" t="s">
        <v>56</v>
      </c>
      <c r="B48" s="70">
        <v>427</v>
      </c>
      <c r="C48" s="58" t="s">
        <v>51</v>
      </c>
      <c r="D48" s="61" t="s">
        <v>105</v>
      </c>
      <c r="E48" s="62"/>
      <c r="F48" s="63"/>
      <c r="G48" s="57"/>
      <c r="H48" s="64">
        <v>600035202</v>
      </c>
      <c r="I48" s="74">
        <v>36524.839999999997</v>
      </c>
      <c r="J48" s="66"/>
      <c r="K48" s="67" t="str">
        <f t="shared" si="4"/>
        <v>B427 Monthly Salaries debit January</v>
      </c>
      <c r="L48" s="68">
        <f t="shared" si="0"/>
        <v>600035202</v>
      </c>
      <c r="M48" s="67" t="str">
        <f t="shared" si="1"/>
        <v/>
      </c>
      <c r="N48" s="69">
        <f t="shared" si="5"/>
        <v>36524.839999999997</v>
      </c>
      <c r="O48" s="67" t="s">
        <v>58</v>
      </c>
      <c r="Q48" s="104" t="str">
        <f t="shared" si="7"/>
        <v>5202</v>
      </c>
      <c r="R48" s="104" t="str">
        <f t="shared" si="8"/>
        <v>60003</v>
      </c>
      <c r="S48" s="104" t="e">
        <f>VLOOKUP(Q48,#REF!,2,FALSE)</f>
        <v>#REF!</v>
      </c>
      <c r="T48" s="104" t="e">
        <f>VLOOKUP(Q48,#REF!,5,FALSE)</f>
        <v>#REF!</v>
      </c>
      <c r="U48" s="104">
        <f t="shared" si="6"/>
        <v>0</v>
      </c>
      <c r="V48" s="104" t="e">
        <f>VLOOKUP(R48,#REF!,2,FALSE)</f>
        <v>#REF!</v>
      </c>
    </row>
    <row r="49" spans="1:22" ht="16.5" hidden="1" customHeight="1" x14ac:dyDescent="0.5">
      <c r="A49" s="60" t="s">
        <v>56</v>
      </c>
      <c r="B49" s="70">
        <v>427</v>
      </c>
      <c r="C49" s="58" t="s">
        <v>51</v>
      </c>
      <c r="D49" s="61" t="s">
        <v>105</v>
      </c>
      <c r="E49" s="62"/>
      <c r="F49" s="63"/>
      <c r="G49" s="57"/>
      <c r="H49" s="64">
        <v>600035200</v>
      </c>
      <c r="I49" s="74">
        <v>20373.13</v>
      </c>
      <c r="J49" s="66"/>
      <c r="K49" s="67" t="str">
        <f t="shared" si="4"/>
        <v>B427 Monthly Salaries debit January</v>
      </c>
      <c r="L49" s="68">
        <f t="shared" si="0"/>
        <v>600035200</v>
      </c>
      <c r="M49" s="67" t="str">
        <f t="shared" si="1"/>
        <v/>
      </c>
      <c r="N49" s="69">
        <f t="shared" si="5"/>
        <v>20373.13</v>
      </c>
      <c r="O49" s="67" t="s">
        <v>58</v>
      </c>
      <c r="Q49" s="104" t="str">
        <f t="shared" si="7"/>
        <v>5200</v>
      </c>
      <c r="R49" s="104" t="str">
        <f t="shared" si="8"/>
        <v>60003</v>
      </c>
      <c r="S49" s="104" t="e">
        <f>VLOOKUP(Q49,#REF!,2,FALSE)</f>
        <v>#REF!</v>
      </c>
      <c r="T49" s="104" t="e">
        <f>VLOOKUP(Q49,#REF!,5,FALSE)</f>
        <v>#REF!</v>
      </c>
      <c r="U49" s="104">
        <f t="shared" si="6"/>
        <v>0</v>
      </c>
      <c r="V49" s="104" t="e">
        <f>VLOOKUP(R49,#REF!,2,FALSE)</f>
        <v>#REF!</v>
      </c>
    </row>
    <row r="50" spans="1:22" ht="16.5" hidden="1" customHeight="1" x14ac:dyDescent="0.5">
      <c r="A50" s="60" t="s">
        <v>56</v>
      </c>
      <c r="B50" s="70">
        <v>427</v>
      </c>
      <c r="C50" s="58" t="s">
        <v>51</v>
      </c>
      <c r="D50" s="61" t="s">
        <v>105</v>
      </c>
      <c r="E50" s="62"/>
      <c r="F50" s="63"/>
      <c r="G50" s="57"/>
      <c r="H50" s="64">
        <v>600035242</v>
      </c>
      <c r="I50" s="74">
        <v>21881.31</v>
      </c>
      <c r="J50" s="66"/>
      <c r="K50" s="67" t="str">
        <f t="shared" si="4"/>
        <v>B427 Monthly Salaries debit January</v>
      </c>
      <c r="L50" s="68">
        <f t="shared" si="0"/>
        <v>600035242</v>
      </c>
      <c r="M50" s="67" t="str">
        <f t="shared" si="1"/>
        <v/>
      </c>
      <c r="N50" s="69">
        <f t="shared" si="5"/>
        <v>21881.31</v>
      </c>
      <c r="O50" s="67" t="s">
        <v>58</v>
      </c>
      <c r="Q50" s="104" t="str">
        <f t="shared" si="7"/>
        <v>5242</v>
      </c>
      <c r="R50" s="104" t="str">
        <f t="shared" si="8"/>
        <v>60003</v>
      </c>
      <c r="S50" s="104" t="e">
        <f>VLOOKUP(Q50,#REF!,2,FALSE)</f>
        <v>#REF!</v>
      </c>
      <c r="T50" s="104" t="e">
        <f>VLOOKUP(Q50,#REF!,5,FALSE)</f>
        <v>#REF!</v>
      </c>
      <c r="U50" s="104">
        <f t="shared" si="6"/>
        <v>0</v>
      </c>
      <c r="V50" s="104" t="e">
        <f>VLOOKUP(R50,#REF!,2,FALSE)</f>
        <v>#REF!</v>
      </c>
    </row>
    <row r="51" spans="1:22" ht="16.5" hidden="1" customHeight="1" x14ac:dyDescent="0.5">
      <c r="A51" s="60" t="s">
        <v>56</v>
      </c>
      <c r="B51" s="70">
        <v>427</v>
      </c>
      <c r="C51" s="58" t="s">
        <v>51</v>
      </c>
      <c r="D51" s="61" t="s">
        <v>105</v>
      </c>
      <c r="E51" s="62"/>
      <c r="F51" s="63"/>
      <c r="G51" s="57"/>
      <c r="H51" s="64">
        <v>600035246</v>
      </c>
      <c r="I51" s="74">
        <v>621</v>
      </c>
      <c r="J51" s="66"/>
      <c r="K51" s="67" t="str">
        <f t="shared" si="4"/>
        <v>B427 Monthly Salaries debit January</v>
      </c>
      <c r="L51" s="68">
        <f t="shared" si="0"/>
        <v>600035246</v>
      </c>
      <c r="M51" s="67" t="str">
        <f t="shared" si="1"/>
        <v/>
      </c>
      <c r="N51" s="69">
        <f t="shared" si="5"/>
        <v>621</v>
      </c>
      <c r="O51" s="67" t="s">
        <v>58</v>
      </c>
      <c r="Q51" s="104" t="str">
        <f t="shared" si="7"/>
        <v>5246</v>
      </c>
      <c r="R51" s="104" t="str">
        <f t="shared" si="8"/>
        <v>60003</v>
      </c>
      <c r="S51" s="104" t="e">
        <f>VLOOKUP(Q51,#REF!,2,FALSE)</f>
        <v>#REF!</v>
      </c>
      <c r="T51" s="104" t="e">
        <f>VLOOKUP(Q51,#REF!,5,FALSE)</f>
        <v>#REF!</v>
      </c>
      <c r="U51" s="104">
        <f t="shared" si="6"/>
        <v>0</v>
      </c>
      <c r="V51" s="104" t="e">
        <f>VLOOKUP(R51,#REF!,2,FALSE)</f>
        <v>#REF!</v>
      </c>
    </row>
    <row r="52" spans="1:22" ht="16.5" customHeight="1" x14ac:dyDescent="0.5">
      <c r="A52" s="60" t="s">
        <v>56</v>
      </c>
      <c r="B52" s="70">
        <v>427</v>
      </c>
      <c r="C52" s="58" t="s">
        <v>51</v>
      </c>
      <c r="D52" s="61" t="s">
        <v>105</v>
      </c>
      <c r="E52" s="62"/>
      <c r="F52" s="63"/>
      <c r="G52" s="57"/>
      <c r="H52" s="64">
        <v>600035222</v>
      </c>
      <c r="I52" s="74"/>
      <c r="J52" s="66">
        <v>2684.29</v>
      </c>
      <c r="K52" s="67" t="str">
        <f t="shared" si="4"/>
        <v>B427 Monthly Salaries debit January</v>
      </c>
      <c r="L52" s="68">
        <f t="shared" si="0"/>
        <v>600035222</v>
      </c>
      <c r="M52" s="67" t="str">
        <f t="shared" si="1"/>
        <v xml:space="preserve"> </v>
      </c>
      <c r="N52" s="69">
        <f t="shared" si="5"/>
        <v>2684.29</v>
      </c>
      <c r="O52" s="67" t="s">
        <v>58</v>
      </c>
      <c r="Q52" s="104" t="str">
        <f t="shared" si="7"/>
        <v>5222</v>
      </c>
      <c r="R52" s="104" t="str">
        <f t="shared" si="8"/>
        <v>60003</v>
      </c>
      <c r="S52" s="104" t="e">
        <f>VLOOKUP(Q52,#REF!,2,FALSE)</f>
        <v>#REF!</v>
      </c>
      <c r="T52" s="104" t="e">
        <f>VLOOKUP(Q52,#REF!,5,FALSE)</f>
        <v>#REF!</v>
      </c>
      <c r="U52" s="104">
        <f t="shared" si="6"/>
        <v>0</v>
      </c>
      <c r="V52" s="104" t="e">
        <f>VLOOKUP(R52,#REF!,2,FALSE)</f>
        <v>#REF!</v>
      </c>
    </row>
    <row r="53" spans="1:22" ht="16.5" hidden="1" customHeight="1" x14ac:dyDescent="0.5">
      <c r="A53" s="60" t="s">
        <v>56</v>
      </c>
      <c r="B53" s="70">
        <v>427</v>
      </c>
      <c r="C53" s="58" t="s">
        <v>51</v>
      </c>
      <c r="D53" s="61" t="s">
        <v>105</v>
      </c>
      <c r="E53" s="62"/>
      <c r="F53" s="63"/>
      <c r="G53" s="57"/>
      <c r="H53" s="64">
        <v>600035227</v>
      </c>
      <c r="I53" s="74">
        <v>214.75</v>
      </c>
      <c r="J53" s="66"/>
      <c r="K53" s="67" t="str">
        <f t="shared" si="4"/>
        <v>B427 Monthly Salaries debit January</v>
      </c>
      <c r="L53" s="68">
        <f t="shared" si="0"/>
        <v>600035227</v>
      </c>
      <c r="M53" s="67" t="str">
        <f t="shared" si="1"/>
        <v/>
      </c>
      <c r="N53" s="69">
        <f t="shared" si="5"/>
        <v>214.75</v>
      </c>
      <c r="O53" s="67" t="s">
        <v>58</v>
      </c>
      <c r="Q53" s="104" t="str">
        <f t="shared" si="7"/>
        <v>5227</v>
      </c>
      <c r="R53" s="104" t="str">
        <f t="shared" si="8"/>
        <v>60003</v>
      </c>
      <c r="S53" s="104" t="e">
        <f>VLOOKUP(Q53,#REF!,2,FALSE)</f>
        <v>#REF!</v>
      </c>
      <c r="T53" s="104" t="e">
        <f>VLOOKUP(Q53,#REF!,5,FALSE)</f>
        <v>#REF!</v>
      </c>
      <c r="U53" s="104" t="str">
        <f t="shared" si="6"/>
        <v>Yes</v>
      </c>
      <c r="V53" s="104" t="e">
        <f>VLOOKUP(R53,#REF!,2,FALSE)</f>
        <v>#REF!</v>
      </c>
    </row>
    <row r="54" spans="1:22" ht="16.5" hidden="1" customHeight="1" x14ac:dyDescent="0.5">
      <c r="A54" s="60" t="s">
        <v>56</v>
      </c>
      <c r="B54" s="70">
        <v>427</v>
      </c>
      <c r="C54" s="58" t="s">
        <v>51</v>
      </c>
      <c r="D54" s="61" t="s">
        <v>105</v>
      </c>
      <c r="E54" s="62"/>
      <c r="F54" s="63"/>
      <c r="G54" s="57"/>
      <c r="H54" s="64">
        <v>600035201</v>
      </c>
      <c r="I54" s="74">
        <v>17875.189999999999</v>
      </c>
      <c r="J54" s="66"/>
      <c r="K54" s="67" t="str">
        <f t="shared" si="4"/>
        <v>B427 Monthly Salaries debit January</v>
      </c>
      <c r="L54" s="68">
        <f t="shared" si="0"/>
        <v>600035201</v>
      </c>
      <c r="M54" s="67" t="str">
        <f t="shared" si="1"/>
        <v/>
      </c>
      <c r="N54" s="69">
        <f t="shared" si="5"/>
        <v>17875.189999999999</v>
      </c>
      <c r="O54" s="67" t="s">
        <v>58</v>
      </c>
      <c r="Q54" s="104" t="str">
        <f t="shared" si="7"/>
        <v>5201</v>
      </c>
      <c r="R54" s="104" t="str">
        <f t="shared" si="8"/>
        <v>60003</v>
      </c>
      <c r="S54" s="104" t="e">
        <f>VLOOKUP(Q54,#REF!,2,FALSE)</f>
        <v>#REF!</v>
      </c>
      <c r="T54" s="104" t="e">
        <f>VLOOKUP(Q54,#REF!,5,FALSE)</f>
        <v>#REF!</v>
      </c>
      <c r="U54" s="104">
        <f t="shared" si="6"/>
        <v>0</v>
      </c>
      <c r="V54" s="104" t="e">
        <f>VLOOKUP(R54,#REF!,2,FALSE)</f>
        <v>#REF!</v>
      </c>
    </row>
    <row r="55" spans="1:22" ht="16.5" hidden="1" customHeight="1" x14ac:dyDescent="0.5">
      <c r="A55" s="60" t="s">
        <v>56</v>
      </c>
      <c r="B55" s="70">
        <v>427</v>
      </c>
      <c r="C55" s="58" t="s">
        <v>51</v>
      </c>
      <c r="D55" s="61" t="s">
        <v>105</v>
      </c>
      <c r="E55" s="62"/>
      <c r="F55" s="63"/>
      <c r="G55" s="57"/>
      <c r="H55" s="64">
        <v>600035248</v>
      </c>
      <c r="I55" s="74">
        <v>48802.18</v>
      </c>
      <c r="J55" s="66"/>
      <c r="K55" s="67" t="str">
        <f t="shared" si="4"/>
        <v>B427 Monthly Salaries debit January</v>
      </c>
      <c r="L55" s="68">
        <f t="shared" si="0"/>
        <v>600035248</v>
      </c>
      <c r="M55" s="67" t="str">
        <f t="shared" si="1"/>
        <v/>
      </c>
      <c r="N55" s="69">
        <f t="shared" si="5"/>
        <v>48802.18</v>
      </c>
      <c r="O55" s="67" t="s">
        <v>58</v>
      </c>
      <c r="Q55" s="104" t="str">
        <f t="shared" si="7"/>
        <v>5248</v>
      </c>
      <c r="R55" s="104" t="str">
        <f t="shared" si="8"/>
        <v>60003</v>
      </c>
      <c r="S55" s="104" t="e">
        <f>VLOOKUP(Q55,#REF!,2,FALSE)</f>
        <v>#REF!</v>
      </c>
      <c r="T55" s="104" t="e">
        <f>VLOOKUP(Q55,#REF!,5,FALSE)</f>
        <v>#REF!</v>
      </c>
      <c r="U55" s="104">
        <f t="shared" si="6"/>
        <v>0</v>
      </c>
      <c r="V55" s="104" t="e">
        <f>VLOOKUP(R55,#REF!,2,FALSE)</f>
        <v>#REF!</v>
      </c>
    </row>
    <row r="56" spans="1:22" ht="16.5" hidden="1" customHeight="1" x14ac:dyDescent="0.5">
      <c r="A56" s="60" t="s">
        <v>56</v>
      </c>
      <c r="B56" s="70">
        <v>427</v>
      </c>
      <c r="C56" s="58" t="s">
        <v>51</v>
      </c>
      <c r="D56" s="61" t="s">
        <v>105</v>
      </c>
      <c r="E56" s="62"/>
      <c r="F56" s="63"/>
      <c r="G56" s="57"/>
      <c r="H56" s="64">
        <v>600035201</v>
      </c>
      <c r="I56" s="74">
        <v>268.43</v>
      </c>
      <c r="J56" s="66"/>
      <c r="K56" s="67" t="str">
        <f t="shared" si="4"/>
        <v>B427 Monthly Salaries debit January</v>
      </c>
      <c r="L56" s="68">
        <f t="shared" si="0"/>
        <v>600035201</v>
      </c>
      <c r="M56" s="67" t="str">
        <f t="shared" si="1"/>
        <v/>
      </c>
      <c r="N56" s="69">
        <f t="shared" si="5"/>
        <v>268.43</v>
      </c>
      <c r="O56" s="67" t="s">
        <v>58</v>
      </c>
      <c r="Q56" s="104" t="str">
        <f t="shared" si="7"/>
        <v>5201</v>
      </c>
      <c r="R56" s="104" t="str">
        <f t="shared" si="8"/>
        <v>60003</v>
      </c>
      <c r="S56" s="104" t="e">
        <f>VLOOKUP(Q56,#REF!,2,FALSE)</f>
        <v>#REF!</v>
      </c>
      <c r="T56" s="104" t="e">
        <f>VLOOKUP(Q56,#REF!,5,FALSE)</f>
        <v>#REF!</v>
      </c>
      <c r="U56" s="104">
        <f t="shared" si="6"/>
        <v>0</v>
      </c>
      <c r="V56" s="104" t="e">
        <f>VLOOKUP(R56,#REF!,2,FALSE)</f>
        <v>#REF!</v>
      </c>
    </row>
    <row r="57" spans="1:22" ht="16.5" hidden="1" customHeight="1" x14ac:dyDescent="0.5">
      <c r="A57" s="60" t="s">
        <v>56</v>
      </c>
      <c r="B57" s="70">
        <v>427</v>
      </c>
      <c r="C57" s="58" t="s">
        <v>51</v>
      </c>
      <c r="D57" s="61" t="s">
        <v>105</v>
      </c>
      <c r="E57" s="62"/>
      <c r="F57" s="63"/>
      <c r="G57" s="57"/>
      <c r="H57" s="64">
        <v>600035280</v>
      </c>
      <c r="I57" s="74">
        <v>574.13</v>
      </c>
      <c r="J57" s="66"/>
      <c r="K57" s="67" t="str">
        <f t="shared" si="4"/>
        <v>B427 Monthly Salaries debit January</v>
      </c>
      <c r="L57" s="68">
        <f t="shared" si="0"/>
        <v>600035280</v>
      </c>
      <c r="M57" s="67" t="str">
        <f t="shared" si="1"/>
        <v/>
      </c>
      <c r="N57" s="69">
        <f t="shared" si="5"/>
        <v>574.13</v>
      </c>
      <c r="O57" s="67" t="s">
        <v>58</v>
      </c>
      <c r="Q57" s="104" t="str">
        <f t="shared" si="7"/>
        <v>5280</v>
      </c>
      <c r="R57" s="104" t="str">
        <f t="shared" si="8"/>
        <v>60003</v>
      </c>
      <c r="S57" s="104" t="e">
        <f>VLOOKUP(Q57,#REF!,2,FALSE)</f>
        <v>#REF!</v>
      </c>
      <c r="T57" s="104" t="e">
        <f>VLOOKUP(Q57,#REF!,5,FALSE)</f>
        <v>#REF!</v>
      </c>
      <c r="U57" s="104">
        <f t="shared" si="6"/>
        <v>0</v>
      </c>
      <c r="V57" s="104" t="e">
        <f>VLOOKUP(R57,#REF!,2,FALSE)</f>
        <v>#REF!</v>
      </c>
    </row>
    <row r="58" spans="1:22" ht="16.5" hidden="1" customHeight="1" x14ac:dyDescent="0.5">
      <c r="A58" s="60" t="s">
        <v>56</v>
      </c>
      <c r="B58" s="70">
        <v>427</v>
      </c>
      <c r="C58" s="58" t="s">
        <v>51</v>
      </c>
      <c r="D58" s="61" t="s">
        <v>105</v>
      </c>
      <c r="E58" s="62"/>
      <c r="F58" s="63"/>
      <c r="G58" s="57"/>
      <c r="H58" s="64">
        <v>600035281</v>
      </c>
      <c r="I58" s="74">
        <v>4</v>
      </c>
      <c r="J58" s="66"/>
      <c r="K58" s="67" t="str">
        <f t="shared" si="4"/>
        <v>B427 Monthly Salaries debit January</v>
      </c>
      <c r="L58" s="68">
        <f t="shared" si="0"/>
        <v>600035281</v>
      </c>
      <c r="M58" s="67" t="str">
        <f t="shared" si="1"/>
        <v/>
      </c>
      <c r="N58" s="69">
        <f t="shared" si="5"/>
        <v>4</v>
      </c>
      <c r="O58" s="67" t="s">
        <v>58</v>
      </c>
      <c r="Q58" s="104" t="str">
        <f t="shared" si="7"/>
        <v>5281</v>
      </c>
      <c r="R58" s="104" t="str">
        <f t="shared" si="8"/>
        <v>60003</v>
      </c>
      <c r="S58" s="104" t="e">
        <f>VLOOKUP(Q58,#REF!,2,FALSE)</f>
        <v>#REF!</v>
      </c>
      <c r="T58" s="104" t="e">
        <f>VLOOKUP(Q58,#REF!,5,FALSE)</f>
        <v>#REF!</v>
      </c>
      <c r="U58" s="104" t="str">
        <f t="shared" si="6"/>
        <v>Yes</v>
      </c>
      <c r="V58" s="104" t="e">
        <f>VLOOKUP(R58,#REF!,2,FALSE)</f>
        <v>#REF!</v>
      </c>
    </row>
    <row r="59" spans="1:22" ht="16.5" hidden="1" customHeight="1" x14ac:dyDescent="0.5">
      <c r="A59" s="60" t="s">
        <v>56</v>
      </c>
      <c r="B59" s="70">
        <v>427</v>
      </c>
      <c r="C59" s="58" t="s">
        <v>51</v>
      </c>
      <c r="D59" s="61" t="s">
        <v>105</v>
      </c>
      <c r="E59" s="62"/>
      <c r="F59" s="63"/>
      <c r="G59" s="57"/>
      <c r="H59" s="64">
        <v>399069356</v>
      </c>
      <c r="I59" s="74"/>
      <c r="J59" s="66">
        <v>4</v>
      </c>
      <c r="K59" s="67" t="str">
        <f t="shared" si="4"/>
        <v>B427 Monthly Salaries debit January</v>
      </c>
      <c r="L59" s="68">
        <f t="shared" si="0"/>
        <v>399069356</v>
      </c>
      <c r="M59" s="67" t="str">
        <f t="shared" si="1"/>
        <v xml:space="preserve"> </v>
      </c>
      <c r="N59" s="69">
        <f t="shared" si="5"/>
        <v>4</v>
      </c>
      <c r="O59" s="67" t="s">
        <v>58</v>
      </c>
      <c r="Q59" s="104" t="str">
        <f t="shared" si="7"/>
        <v>9356</v>
      </c>
      <c r="R59" s="104" t="str">
        <f t="shared" si="8"/>
        <v>39906</v>
      </c>
      <c r="S59" s="104" t="e">
        <f>VLOOKUP(Q59,#REF!,2,FALSE)</f>
        <v>#REF!</v>
      </c>
      <c r="T59" s="104" t="e">
        <f>VLOOKUP(Q59,#REF!,5,FALSE)</f>
        <v>#REF!</v>
      </c>
      <c r="U59" s="104" t="str">
        <f t="shared" si="6"/>
        <v>Yes</v>
      </c>
      <c r="V59" s="104" t="e">
        <f>VLOOKUP(R59,#REF!,2,FALSE)</f>
        <v>#REF!</v>
      </c>
    </row>
    <row r="60" spans="1:22" ht="16.5" hidden="1" customHeight="1" x14ac:dyDescent="0.5">
      <c r="A60" s="60" t="s">
        <v>56</v>
      </c>
      <c r="B60" s="70">
        <v>427</v>
      </c>
      <c r="C60" s="58" t="s">
        <v>51</v>
      </c>
      <c r="D60" s="61" t="s">
        <v>105</v>
      </c>
      <c r="E60" s="62"/>
      <c r="F60" s="63"/>
      <c r="G60" s="57"/>
      <c r="H60" s="64">
        <v>600035217</v>
      </c>
      <c r="I60" s="74">
        <v>569.01</v>
      </c>
      <c r="J60" s="66"/>
      <c r="K60" s="67" t="str">
        <f t="shared" si="4"/>
        <v>B427 Monthly Salaries debit January</v>
      </c>
      <c r="L60" s="68">
        <f t="shared" si="0"/>
        <v>600035217</v>
      </c>
      <c r="M60" s="67" t="str">
        <f t="shared" si="1"/>
        <v/>
      </c>
      <c r="N60" s="69">
        <f t="shared" si="5"/>
        <v>569.01</v>
      </c>
      <c r="O60" s="67" t="s">
        <v>58</v>
      </c>
      <c r="Q60" s="104" t="str">
        <f t="shared" si="7"/>
        <v>5217</v>
      </c>
      <c r="R60" s="104" t="str">
        <f t="shared" si="8"/>
        <v>60003</v>
      </c>
      <c r="S60" s="104" t="e">
        <f>VLOOKUP(Q60,#REF!,2,FALSE)</f>
        <v>#REF!</v>
      </c>
      <c r="T60" s="104" t="e">
        <f>VLOOKUP(Q60,#REF!,5,FALSE)</f>
        <v>#REF!</v>
      </c>
      <c r="U60" s="104">
        <f t="shared" si="6"/>
        <v>0</v>
      </c>
      <c r="V60" s="104" t="e">
        <f>VLOOKUP(R60,#REF!,2,FALSE)</f>
        <v>#REF!</v>
      </c>
    </row>
    <row r="61" spans="1:22" ht="16.5" hidden="1" customHeight="1" x14ac:dyDescent="0.5">
      <c r="A61" s="60" t="s">
        <v>56</v>
      </c>
      <c r="B61" s="70">
        <v>427</v>
      </c>
      <c r="C61" s="58" t="s">
        <v>51</v>
      </c>
      <c r="D61" s="61" t="s">
        <v>105</v>
      </c>
      <c r="E61" s="62"/>
      <c r="F61" s="63"/>
      <c r="G61" s="57"/>
      <c r="H61" s="64">
        <v>600035235</v>
      </c>
      <c r="I61" s="74">
        <v>10</v>
      </c>
      <c r="J61" s="66"/>
      <c r="K61" s="67" t="str">
        <f t="shared" si="4"/>
        <v>B427 Monthly Salaries debit January</v>
      </c>
      <c r="L61" s="68">
        <f t="shared" si="0"/>
        <v>600035235</v>
      </c>
      <c r="M61" s="67" t="str">
        <f t="shared" si="1"/>
        <v/>
      </c>
      <c r="N61" s="69">
        <f t="shared" si="5"/>
        <v>10</v>
      </c>
      <c r="O61" s="67" t="s">
        <v>58</v>
      </c>
      <c r="Q61" s="104" t="str">
        <f t="shared" si="7"/>
        <v>5235</v>
      </c>
      <c r="R61" s="104" t="str">
        <f t="shared" si="8"/>
        <v>60003</v>
      </c>
      <c r="S61" s="104" t="e">
        <f>VLOOKUP(Q61,#REF!,2,FALSE)</f>
        <v>#REF!</v>
      </c>
      <c r="T61" s="104" t="e">
        <f>VLOOKUP(Q61,#REF!,5,FALSE)</f>
        <v>#REF!</v>
      </c>
      <c r="U61" s="104" t="str">
        <f t="shared" si="6"/>
        <v>Yes</v>
      </c>
      <c r="V61" s="104" t="e">
        <f>VLOOKUP(R61,#REF!,2,FALSE)</f>
        <v>#REF!</v>
      </c>
    </row>
    <row r="62" spans="1:22" ht="16.5" hidden="1" customHeight="1" x14ac:dyDescent="0.5">
      <c r="A62" s="60" t="s">
        <v>56</v>
      </c>
      <c r="B62" s="70">
        <v>427</v>
      </c>
      <c r="C62" s="58" t="s">
        <v>51</v>
      </c>
      <c r="D62" s="61" t="s">
        <v>105</v>
      </c>
      <c r="E62" s="62"/>
      <c r="F62" s="63"/>
      <c r="G62" s="57"/>
      <c r="H62" s="64">
        <v>600035228</v>
      </c>
      <c r="I62" s="74">
        <v>19.059999999999999</v>
      </c>
      <c r="J62" s="66"/>
      <c r="K62" s="67" t="str">
        <f t="shared" si="4"/>
        <v>B427 Monthly Salaries debit January</v>
      </c>
      <c r="L62" s="68">
        <f t="shared" si="0"/>
        <v>600035228</v>
      </c>
      <c r="M62" s="67" t="str">
        <f t="shared" si="1"/>
        <v/>
      </c>
      <c r="N62" s="69">
        <f t="shared" si="5"/>
        <v>19.059999999999999</v>
      </c>
      <c r="O62" s="67" t="s">
        <v>58</v>
      </c>
      <c r="Q62" s="104" t="str">
        <f t="shared" si="7"/>
        <v>5228</v>
      </c>
      <c r="R62" s="104" t="str">
        <f t="shared" si="8"/>
        <v>60003</v>
      </c>
      <c r="S62" s="104" t="e">
        <f>VLOOKUP(Q62,#REF!,2,FALSE)</f>
        <v>#REF!</v>
      </c>
      <c r="T62" s="104" t="e">
        <f>VLOOKUP(Q62,#REF!,5,FALSE)</f>
        <v>#REF!</v>
      </c>
      <c r="U62" s="104" t="str">
        <f t="shared" si="6"/>
        <v>Yes</v>
      </c>
      <c r="V62" s="104" t="e">
        <f>VLOOKUP(R62,#REF!,2,FALSE)</f>
        <v>#REF!</v>
      </c>
    </row>
    <row r="63" spans="1:22" ht="16.5" hidden="1" customHeight="1" x14ac:dyDescent="0.5">
      <c r="A63" s="60" t="s">
        <v>56</v>
      </c>
      <c r="B63" s="70">
        <v>427</v>
      </c>
      <c r="C63" s="58" t="s">
        <v>51</v>
      </c>
      <c r="D63" s="61" t="s">
        <v>105</v>
      </c>
      <c r="E63" s="62"/>
      <c r="F63" s="63"/>
      <c r="G63" s="57"/>
      <c r="H63" s="64">
        <v>399069356</v>
      </c>
      <c r="I63" s="74"/>
      <c r="J63" s="66">
        <v>0.48</v>
      </c>
      <c r="K63" s="67" t="str">
        <f t="shared" si="4"/>
        <v>B427 Monthly Salaries debit January</v>
      </c>
      <c r="L63" s="68">
        <f t="shared" si="0"/>
        <v>399069356</v>
      </c>
      <c r="M63" s="67" t="str">
        <f t="shared" si="1"/>
        <v xml:space="preserve"> </v>
      </c>
      <c r="N63" s="69">
        <f t="shared" si="5"/>
        <v>0.48</v>
      </c>
      <c r="O63" s="67" t="s">
        <v>58</v>
      </c>
      <c r="Q63" s="104" t="str">
        <f t="shared" si="7"/>
        <v>9356</v>
      </c>
      <c r="R63" s="104" t="str">
        <f t="shared" si="8"/>
        <v>39906</v>
      </c>
      <c r="S63" s="104" t="e">
        <f>VLOOKUP(Q63,#REF!,2,FALSE)</f>
        <v>#REF!</v>
      </c>
      <c r="T63" s="104" t="e">
        <f>VLOOKUP(Q63,#REF!,5,FALSE)</f>
        <v>#REF!</v>
      </c>
      <c r="U63" s="104" t="str">
        <f t="shared" si="6"/>
        <v>Yes</v>
      </c>
      <c r="V63" s="104" t="e">
        <f>VLOOKUP(R63,#REF!,2,FALSE)</f>
        <v>#REF!</v>
      </c>
    </row>
    <row r="64" spans="1:22" ht="16.5" hidden="1" customHeight="1" x14ac:dyDescent="0.5">
      <c r="A64" s="60" t="s">
        <v>56</v>
      </c>
      <c r="B64" s="70">
        <v>427</v>
      </c>
      <c r="C64" s="58" t="s">
        <v>51</v>
      </c>
      <c r="D64" s="61" t="s">
        <v>105</v>
      </c>
      <c r="E64" s="62"/>
      <c r="F64" s="63"/>
      <c r="G64" s="57"/>
      <c r="H64" s="64">
        <v>600035247</v>
      </c>
      <c r="I64" s="74">
        <v>202.9</v>
      </c>
      <c r="J64" s="66"/>
      <c r="K64" s="67" t="str">
        <f t="shared" si="4"/>
        <v>B427 Monthly Salaries debit January</v>
      </c>
      <c r="L64" s="68">
        <f t="shared" si="0"/>
        <v>600035247</v>
      </c>
      <c r="M64" s="67" t="str">
        <f t="shared" si="1"/>
        <v/>
      </c>
      <c r="N64" s="69">
        <f t="shared" si="5"/>
        <v>202.9</v>
      </c>
      <c r="O64" s="67" t="s">
        <v>58</v>
      </c>
      <c r="Q64" s="104" t="str">
        <f t="shared" si="7"/>
        <v>5247</v>
      </c>
      <c r="R64" s="104" t="str">
        <f t="shared" si="8"/>
        <v>60003</v>
      </c>
      <c r="S64" s="104" t="e">
        <f>VLOOKUP(Q64,#REF!,2,FALSE)</f>
        <v>#REF!</v>
      </c>
      <c r="T64" s="104" t="e">
        <f>VLOOKUP(Q64,#REF!,5,FALSE)</f>
        <v>#REF!</v>
      </c>
      <c r="U64" s="104" t="str">
        <f t="shared" si="6"/>
        <v>Yes</v>
      </c>
      <c r="V64" s="104" t="e">
        <f>VLOOKUP(R64,#REF!,2,FALSE)</f>
        <v>#REF!</v>
      </c>
    </row>
    <row r="65" spans="1:22" ht="16.5" hidden="1" customHeight="1" x14ac:dyDescent="0.5">
      <c r="A65" s="60" t="s">
        <v>56</v>
      </c>
      <c r="B65" s="70">
        <v>427</v>
      </c>
      <c r="C65" s="58" t="s">
        <v>51</v>
      </c>
      <c r="D65" s="61" t="s">
        <v>105</v>
      </c>
      <c r="E65" s="62"/>
      <c r="F65" s="63"/>
      <c r="G65" s="57"/>
      <c r="H65" s="64">
        <v>600035209</v>
      </c>
      <c r="I65" s="74">
        <v>261.74</v>
      </c>
      <c r="J65" s="66"/>
      <c r="K65" s="67" t="str">
        <f t="shared" si="4"/>
        <v>B427 Monthly Salaries debit January</v>
      </c>
      <c r="L65" s="68">
        <f t="shared" si="0"/>
        <v>600035209</v>
      </c>
      <c r="M65" s="67" t="str">
        <f t="shared" si="1"/>
        <v/>
      </c>
      <c r="N65" s="69">
        <f t="shared" si="5"/>
        <v>261.74</v>
      </c>
      <c r="O65" s="67" t="s">
        <v>58</v>
      </c>
      <c r="Q65" s="104" t="str">
        <f t="shared" si="7"/>
        <v>5209</v>
      </c>
      <c r="R65" s="104" t="str">
        <f t="shared" si="8"/>
        <v>60003</v>
      </c>
      <c r="S65" s="104" t="e">
        <f>VLOOKUP(Q65,#REF!,2,FALSE)</f>
        <v>#REF!</v>
      </c>
      <c r="T65" s="104" t="e">
        <f>VLOOKUP(Q65,#REF!,5,FALSE)</f>
        <v>#REF!</v>
      </c>
      <c r="U65" s="104">
        <f t="shared" si="6"/>
        <v>0</v>
      </c>
      <c r="V65" s="104" t="e">
        <f>VLOOKUP(R65,#REF!,2,FALSE)</f>
        <v>#REF!</v>
      </c>
    </row>
    <row r="66" spans="1:22" ht="16.5" hidden="1" customHeight="1" x14ac:dyDescent="0.5">
      <c r="A66" s="60" t="s">
        <v>56</v>
      </c>
      <c r="B66" s="70">
        <v>427</v>
      </c>
      <c r="C66" s="58" t="s">
        <v>51</v>
      </c>
      <c r="D66" s="61" t="s">
        <v>105</v>
      </c>
      <c r="E66" s="62"/>
      <c r="F66" s="63"/>
      <c r="G66" s="57"/>
      <c r="H66" s="64">
        <v>399022400</v>
      </c>
      <c r="I66" s="74">
        <v>737.75</v>
      </c>
      <c r="J66" s="66"/>
      <c r="K66" s="67" t="str">
        <f t="shared" si="4"/>
        <v>B427 Monthly Salaries debit January</v>
      </c>
      <c r="L66" s="68">
        <f t="shared" si="0"/>
        <v>399022400</v>
      </c>
      <c r="M66" s="67" t="str">
        <f t="shared" si="1"/>
        <v/>
      </c>
      <c r="N66" s="69">
        <f t="shared" si="5"/>
        <v>737.75</v>
      </c>
      <c r="O66" s="67" t="s">
        <v>58</v>
      </c>
      <c r="Q66" s="104" t="str">
        <f t="shared" si="7"/>
        <v>2400</v>
      </c>
      <c r="R66" s="104" t="str">
        <f t="shared" si="8"/>
        <v>39902</v>
      </c>
      <c r="S66" s="104" t="e">
        <f>VLOOKUP(Q66,#REF!,2,FALSE)</f>
        <v>#REF!</v>
      </c>
      <c r="T66" s="104" t="e">
        <f>VLOOKUP(Q66,#REF!,5,FALSE)</f>
        <v>#REF!</v>
      </c>
      <c r="U66" s="104">
        <f t="shared" si="6"/>
        <v>0</v>
      </c>
      <c r="V66" s="104" t="e">
        <f>VLOOKUP(R66,#REF!,2,FALSE)</f>
        <v>#REF!</v>
      </c>
    </row>
    <row r="67" spans="1:22" ht="16.5" hidden="1" customHeight="1" x14ac:dyDescent="0.5">
      <c r="A67" s="60" t="s">
        <v>56</v>
      </c>
      <c r="B67" s="70">
        <v>427</v>
      </c>
      <c r="C67" s="58" t="s">
        <v>51</v>
      </c>
      <c r="D67" s="61" t="s">
        <v>105</v>
      </c>
      <c r="E67" s="62"/>
      <c r="F67" s="79"/>
      <c r="G67" s="63"/>
      <c r="H67" s="64">
        <v>600165005</v>
      </c>
      <c r="I67" s="74">
        <v>147.55000000000001</v>
      </c>
      <c r="J67" s="66"/>
      <c r="K67" s="67" t="str">
        <f t="shared" si="4"/>
        <v>B427 Monthly Salaries debit January</v>
      </c>
      <c r="L67" s="68">
        <f t="shared" si="0"/>
        <v>600165005</v>
      </c>
      <c r="M67" s="67" t="str">
        <f t="shared" si="1"/>
        <v/>
      </c>
      <c r="N67" s="69">
        <f t="shared" si="5"/>
        <v>147.55000000000001</v>
      </c>
      <c r="O67" s="67" t="s">
        <v>58</v>
      </c>
      <c r="Q67" s="104" t="str">
        <f t="shared" si="7"/>
        <v>5005</v>
      </c>
      <c r="R67" s="104" t="str">
        <f t="shared" si="8"/>
        <v>60016</v>
      </c>
      <c r="S67" s="104" t="e">
        <f>VLOOKUP(Q67,#REF!,2,FALSE)</f>
        <v>#REF!</v>
      </c>
      <c r="T67" s="104" t="e">
        <f>VLOOKUP(Q67,#REF!,5,FALSE)</f>
        <v>#REF!</v>
      </c>
      <c r="U67" s="104" t="str">
        <f t="shared" si="6"/>
        <v>Yes</v>
      </c>
      <c r="V67" s="104" t="e">
        <f>VLOOKUP(R67,#REF!,2,FALSE)</f>
        <v>#REF!</v>
      </c>
    </row>
    <row r="68" spans="1:22" ht="16.5" hidden="1" customHeight="1" x14ac:dyDescent="0.5">
      <c r="A68" s="60" t="s">
        <v>56</v>
      </c>
      <c r="B68" s="70">
        <v>428</v>
      </c>
      <c r="C68" s="58" t="s">
        <v>51</v>
      </c>
      <c r="D68" s="61" t="s">
        <v>106</v>
      </c>
      <c r="E68" s="62"/>
      <c r="F68" s="63">
        <v>42020</v>
      </c>
      <c r="G68" s="63"/>
      <c r="H68" s="64">
        <v>680019080</v>
      </c>
      <c r="I68" s="74">
        <v>68.38</v>
      </c>
      <c r="J68" s="66"/>
      <c r="K68" s="67" t="str">
        <f t="shared" si="4"/>
        <v>B428 DDICA</v>
      </c>
      <c r="L68" s="68">
        <f t="shared" si="0"/>
        <v>680019080</v>
      </c>
      <c r="M68" s="67" t="str">
        <f t="shared" si="1"/>
        <v/>
      </c>
      <c r="N68" s="69">
        <f t="shared" si="5"/>
        <v>68.38</v>
      </c>
      <c r="O68" s="67" t="s">
        <v>58</v>
      </c>
      <c r="Q68" s="104" t="str">
        <f t="shared" si="7"/>
        <v>9080</v>
      </c>
      <c r="R68" s="104" t="str">
        <f t="shared" si="8"/>
        <v>68001</v>
      </c>
      <c r="S68" s="104" t="e">
        <f>VLOOKUP(Q68,#REF!,2,FALSE)</f>
        <v>#REF!</v>
      </c>
      <c r="T68" s="104" t="e">
        <f>VLOOKUP(Q68,#REF!,5,FALSE)</f>
        <v>#REF!</v>
      </c>
      <c r="U68" s="104" t="str">
        <f t="shared" si="6"/>
        <v>Yes</v>
      </c>
      <c r="V68" s="104" t="e">
        <f>VLOOKUP(R68,#REF!,2,FALSE)</f>
        <v>#REF!</v>
      </c>
    </row>
    <row r="69" spans="1:22" ht="16.5" hidden="1" customHeight="1" x14ac:dyDescent="0.5">
      <c r="A69" s="60" t="s">
        <v>56</v>
      </c>
      <c r="B69" s="70"/>
      <c r="C69" s="58" t="s">
        <v>51</v>
      </c>
      <c r="D69" s="61" t="s">
        <v>77</v>
      </c>
      <c r="E69" s="71"/>
      <c r="F69" s="79">
        <v>42023</v>
      </c>
      <c r="G69" s="63"/>
      <c r="H69" s="64">
        <v>680035014</v>
      </c>
      <c r="I69" s="88">
        <v>743455</v>
      </c>
      <c r="J69" s="66"/>
      <c r="K69" s="67" t="str">
        <f t="shared" si="4"/>
        <v>B DCLG</v>
      </c>
      <c r="L69" s="68">
        <f t="shared" si="0"/>
        <v>680035014</v>
      </c>
      <c r="M69" s="67" t="str">
        <f t="shared" si="1"/>
        <v/>
      </c>
      <c r="N69" s="69">
        <f t="shared" si="5"/>
        <v>743455</v>
      </c>
      <c r="O69" s="67" t="s">
        <v>58</v>
      </c>
      <c r="Q69" s="104" t="str">
        <f t="shared" si="7"/>
        <v>5014</v>
      </c>
      <c r="R69" s="104" t="str">
        <f t="shared" si="8"/>
        <v>68003</v>
      </c>
      <c r="S69" s="104" t="e">
        <f>VLOOKUP(Q69,#REF!,2,FALSE)</f>
        <v>#REF!</v>
      </c>
      <c r="T69" s="104" t="e">
        <f>VLOOKUP(Q69,#REF!,5,FALSE)</f>
        <v>#REF!</v>
      </c>
      <c r="U69" s="104">
        <f t="shared" si="6"/>
        <v>0</v>
      </c>
      <c r="V69" s="104" t="e">
        <f>VLOOKUP(R69,#REF!,2,FALSE)</f>
        <v>#REF!</v>
      </c>
    </row>
    <row r="70" spans="1:22" ht="16.5" hidden="1" customHeight="1" x14ac:dyDescent="0.5">
      <c r="A70" s="60" t="s">
        <v>56</v>
      </c>
      <c r="B70" s="70"/>
      <c r="C70" s="58" t="s">
        <v>51</v>
      </c>
      <c r="D70" s="61" t="s">
        <v>77</v>
      </c>
      <c r="E70" s="71"/>
      <c r="F70" s="79"/>
      <c r="G70" s="63"/>
      <c r="H70" s="64">
        <v>680035014</v>
      </c>
      <c r="I70" s="74"/>
      <c r="J70" s="83">
        <v>9533</v>
      </c>
      <c r="K70" s="67" t="str">
        <f t="shared" si="4"/>
        <v>B DCLG</v>
      </c>
      <c r="L70" s="68">
        <f t="shared" si="0"/>
        <v>680035014</v>
      </c>
      <c r="M70" s="67" t="str">
        <f t="shared" si="1"/>
        <v xml:space="preserve"> </v>
      </c>
      <c r="N70" s="69">
        <f t="shared" si="5"/>
        <v>9533</v>
      </c>
      <c r="O70" s="67" t="s">
        <v>58</v>
      </c>
      <c r="Q70" s="104" t="str">
        <f t="shared" si="7"/>
        <v>5014</v>
      </c>
      <c r="R70" s="104" t="str">
        <f t="shared" si="8"/>
        <v>68003</v>
      </c>
      <c r="S70" s="104" t="e">
        <f>VLOOKUP(Q70,#REF!,2,FALSE)</f>
        <v>#REF!</v>
      </c>
      <c r="T70" s="104" t="e">
        <f>VLOOKUP(Q70,#REF!,5,FALSE)</f>
        <v>#REF!</v>
      </c>
      <c r="U70" s="104">
        <f t="shared" si="6"/>
        <v>0</v>
      </c>
      <c r="V70" s="104" t="e">
        <f>VLOOKUP(R70,#REF!,2,FALSE)</f>
        <v>#REF!</v>
      </c>
    </row>
    <row r="71" spans="1:22" ht="16.5" customHeight="1" x14ac:dyDescent="0.5">
      <c r="A71" s="60" t="s">
        <v>56</v>
      </c>
      <c r="B71" s="70">
        <v>429</v>
      </c>
      <c r="C71" s="58" t="s">
        <v>51</v>
      </c>
      <c r="D71" s="61" t="s">
        <v>67</v>
      </c>
      <c r="E71" s="71"/>
      <c r="F71" s="79"/>
      <c r="G71" s="63"/>
      <c r="H71" s="64">
        <v>620199600</v>
      </c>
      <c r="I71" s="74">
        <v>594.16999999999996</v>
      </c>
      <c r="J71" s="66"/>
      <c r="K71" s="67" t="str">
        <f t="shared" si="4"/>
        <v>B429 Unpd Rents DD Dwellings</v>
      </c>
      <c r="L71" s="68">
        <f t="shared" si="0"/>
        <v>620199600</v>
      </c>
      <c r="M71" s="67" t="str">
        <f t="shared" si="1"/>
        <v/>
      </c>
      <c r="N71" s="69">
        <f t="shared" si="5"/>
        <v>594.16999999999996</v>
      </c>
      <c r="O71" s="67" t="s">
        <v>58</v>
      </c>
      <c r="Q71" s="104" t="str">
        <f t="shared" si="7"/>
        <v>9600</v>
      </c>
      <c r="R71" s="104" t="str">
        <f t="shared" si="8"/>
        <v>62019</v>
      </c>
      <c r="S71" s="104" t="e">
        <f>VLOOKUP(Q71,#REF!,2,FALSE)</f>
        <v>#REF!</v>
      </c>
      <c r="T71" s="104" t="e">
        <f>VLOOKUP(Q71,#REF!,5,FALSE)</f>
        <v>#REF!</v>
      </c>
      <c r="U71" s="104">
        <f t="shared" si="6"/>
        <v>0</v>
      </c>
      <c r="V71" s="104" t="e">
        <f>VLOOKUP(R71,#REF!,2,FALSE)</f>
        <v>#REF!</v>
      </c>
    </row>
    <row r="72" spans="1:22" ht="16.5" hidden="1" customHeight="1" x14ac:dyDescent="0.5">
      <c r="A72" s="60" t="s">
        <v>56</v>
      </c>
      <c r="B72" s="70">
        <v>429</v>
      </c>
      <c r="C72" s="58" t="s">
        <v>51</v>
      </c>
      <c r="D72" s="61" t="s">
        <v>66</v>
      </c>
      <c r="E72" s="71"/>
      <c r="F72" s="79"/>
      <c r="G72" s="63"/>
      <c r="H72" s="64">
        <v>620199604</v>
      </c>
      <c r="I72" s="74">
        <v>115.04</v>
      </c>
      <c r="J72" s="66"/>
      <c r="K72" s="67" t="str">
        <f t="shared" si="4"/>
        <v>B429 Unpd Rents DD Garages</v>
      </c>
      <c r="L72" s="68">
        <f t="shared" si="0"/>
        <v>620199604</v>
      </c>
      <c r="M72" s="67" t="str">
        <f t="shared" si="1"/>
        <v/>
      </c>
      <c r="N72" s="69">
        <f t="shared" si="5"/>
        <v>115.04</v>
      </c>
      <c r="O72" s="67" t="s">
        <v>58</v>
      </c>
      <c r="Q72" s="104" t="str">
        <f t="shared" si="7"/>
        <v>9604</v>
      </c>
      <c r="R72" s="104" t="str">
        <f t="shared" si="8"/>
        <v>62019</v>
      </c>
      <c r="S72" s="104" t="e">
        <f>VLOOKUP(Q72,#REF!,2,FALSE)</f>
        <v>#REF!</v>
      </c>
      <c r="T72" s="104" t="e">
        <f>VLOOKUP(Q72,#REF!,5,FALSE)</f>
        <v>#REF!</v>
      </c>
      <c r="U72" s="104" t="str">
        <f t="shared" si="6"/>
        <v>Yes</v>
      </c>
      <c r="V72" s="104" t="e">
        <f>VLOOKUP(R72,#REF!,2,FALSE)</f>
        <v>#REF!</v>
      </c>
    </row>
    <row r="73" spans="1:22" ht="16.5" hidden="1" customHeight="1" x14ac:dyDescent="0.5">
      <c r="A73" s="60" t="s">
        <v>56</v>
      </c>
      <c r="B73" s="70"/>
      <c r="C73" s="58" t="s">
        <v>51</v>
      </c>
      <c r="D73" s="61" t="s">
        <v>71</v>
      </c>
      <c r="E73" s="62"/>
      <c r="F73" s="63"/>
      <c r="G73" s="72"/>
      <c r="H73" s="64">
        <v>680035003</v>
      </c>
      <c r="I73" s="87">
        <v>82467</v>
      </c>
      <c r="J73" s="66"/>
      <c r="K73" s="67" t="str">
        <f t="shared" si="4"/>
        <v>B LCC Precept</v>
      </c>
      <c r="L73" s="68">
        <f t="shared" si="0"/>
        <v>680035003</v>
      </c>
      <c r="M73" s="67" t="str">
        <f t="shared" si="1"/>
        <v/>
      </c>
      <c r="N73" s="69">
        <f t="shared" si="5"/>
        <v>82467</v>
      </c>
      <c r="O73" s="67" t="s">
        <v>58</v>
      </c>
      <c r="Q73" s="104" t="str">
        <f t="shared" si="7"/>
        <v>5003</v>
      </c>
      <c r="R73" s="104" t="str">
        <f t="shared" si="8"/>
        <v>68003</v>
      </c>
      <c r="S73" s="104" t="e">
        <f>VLOOKUP(Q73,#REF!,2,FALSE)</f>
        <v>#REF!</v>
      </c>
      <c r="T73" s="104" t="e">
        <f>VLOOKUP(Q73,#REF!,5,FALSE)</f>
        <v>#REF!</v>
      </c>
      <c r="U73" s="104">
        <f t="shared" si="6"/>
        <v>0</v>
      </c>
      <c r="V73" s="104" t="e">
        <f>VLOOKUP(R73,#REF!,2,FALSE)</f>
        <v>#REF!</v>
      </c>
    </row>
    <row r="74" spans="1:22" ht="16.5" hidden="1" customHeight="1" x14ac:dyDescent="0.5">
      <c r="A74" s="60" t="s">
        <v>56</v>
      </c>
      <c r="B74" s="70">
        <v>430</v>
      </c>
      <c r="C74" s="58" t="s">
        <v>51</v>
      </c>
      <c r="D74" s="61" t="s">
        <v>62</v>
      </c>
      <c r="E74" s="62"/>
      <c r="F74" s="63"/>
      <c r="G74" s="57"/>
      <c r="H74" s="64">
        <v>680019080</v>
      </c>
      <c r="I74" s="87">
        <v>7245.65</v>
      </c>
      <c r="J74" s="66"/>
      <c r="K74" s="67" t="str">
        <f t="shared" si="4"/>
        <v>B430 Unpaid D/d C/Tax</v>
      </c>
      <c r="L74" s="68">
        <f t="shared" ref="L74:L109" si="9">+H74</f>
        <v>680019080</v>
      </c>
      <c r="M74" s="67" t="str">
        <f t="shared" ref="M74:M109" si="10">IF(I74&gt;0,""," ")</f>
        <v/>
      </c>
      <c r="N74" s="69">
        <f t="shared" si="5"/>
        <v>7245.65</v>
      </c>
      <c r="O74" s="67" t="s">
        <v>58</v>
      </c>
      <c r="Q74" s="104" t="str">
        <f t="shared" ref="Q74:Q109" si="11">RIGHT(H74,4)</f>
        <v>9080</v>
      </c>
      <c r="R74" s="104" t="str">
        <f t="shared" ref="R74:R109" si="12">LEFT(L74,5)</f>
        <v>68001</v>
      </c>
      <c r="S74" s="104" t="e">
        <f>VLOOKUP(Q74,#REF!,2,FALSE)</f>
        <v>#REF!</v>
      </c>
      <c r="T74" s="104" t="e">
        <f>VLOOKUP(Q74,#REF!,5,FALSE)</f>
        <v>#REF!</v>
      </c>
      <c r="U74" s="104">
        <f t="shared" si="6"/>
        <v>0</v>
      </c>
      <c r="V74" s="104" t="e">
        <f>VLOOKUP(R74,#REF!,2,FALSE)</f>
        <v>#REF!</v>
      </c>
    </row>
    <row r="75" spans="1:22" ht="16.5" hidden="1" customHeight="1" x14ac:dyDescent="0.5">
      <c r="A75" s="60" t="s">
        <v>56</v>
      </c>
      <c r="B75" s="70">
        <v>430</v>
      </c>
      <c r="C75" s="58" t="s">
        <v>51</v>
      </c>
      <c r="D75" s="61" t="s">
        <v>75</v>
      </c>
      <c r="E75" s="62"/>
      <c r="F75" s="63"/>
      <c r="G75" s="57"/>
      <c r="H75" s="64">
        <v>680029081</v>
      </c>
      <c r="I75" s="74">
        <v>2465</v>
      </c>
      <c r="J75" s="66"/>
      <c r="K75" s="67" t="str">
        <f t="shared" ref="K75:K109" si="13">CONCATENATE(A75,B75,C75,D75)</f>
        <v>B430 Unpaid D/d NNDR</v>
      </c>
      <c r="L75" s="68">
        <f t="shared" si="9"/>
        <v>680029081</v>
      </c>
      <c r="M75" s="67" t="str">
        <f t="shared" si="10"/>
        <v/>
      </c>
      <c r="N75" s="69">
        <f t="shared" ref="N75:N109" si="14">I75+J75</f>
        <v>2465</v>
      </c>
      <c r="O75" s="67" t="s">
        <v>58</v>
      </c>
      <c r="Q75" s="104" t="str">
        <f t="shared" si="11"/>
        <v>9081</v>
      </c>
      <c r="R75" s="104" t="str">
        <f t="shared" si="12"/>
        <v>68002</v>
      </c>
      <c r="S75" s="104" t="e">
        <f>VLOOKUP(Q75,#REF!,2,FALSE)</f>
        <v>#REF!</v>
      </c>
      <c r="T75" s="104" t="e">
        <f>VLOOKUP(Q75,#REF!,5,FALSE)</f>
        <v>#REF!</v>
      </c>
      <c r="U75" s="104">
        <f t="shared" ref="U75:U109" si="15">IF(N75&gt;250,,"Yes")</f>
        <v>0</v>
      </c>
      <c r="V75" s="104" t="e">
        <f>VLOOKUP(R75,#REF!,2,FALSE)</f>
        <v>#REF!</v>
      </c>
    </row>
    <row r="76" spans="1:22" ht="16.5" hidden="1" customHeight="1" x14ac:dyDescent="0.5">
      <c r="A76" s="60" t="s">
        <v>56</v>
      </c>
      <c r="B76" s="70">
        <v>431</v>
      </c>
      <c r="C76" s="58" t="s">
        <v>51</v>
      </c>
      <c r="D76" s="61" t="s">
        <v>61</v>
      </c>
      <c r="E76" s="62"/>
      <c r="F76" s="63"/>
      <c r="G76" s="57"/>
      <c r="H76" s="64">
        <v>620185111</v>
      </c>
      <c r="I76" s="74">
        <v>24000</v>
      </c>
      <c r="J76" s="66"/>
      <c r="K76" s="67" t="str">
        <f t="shared" si="13"/>
        <v>B431 SIBA</v>
      </c>
      <c r="L76" s="68">
        <f t="shared" si="9"/>
        <v>620185111</v>
      </c>
      <c r="M76" s="67" t="str">
        <f t="shared" si="10"/>
        <v/>
      </c>
      <c r="N76" s="69">
        <f t="shared" si="14"/>
        <v>24000</v>
      </c>
      <c r="O76" s="67" t="s">
        <v>58</v>
      </c>
      <c r="Q76" s="104" t="str">
        <f t="shared" si="11"/>
        <v>5111</v>
      </c>
      <c r="R76" s="104" t="str">
        <f t="shared" si="12"/>
        <v>62018</v>
      </c>
      <c r="S76" s="104" t="e">
        <f>VLOOKUP(Q76,#REF!,2,FALSE)</f>
        <v>#REF!</v>
      </c>
      <c r="T76" s="104" t="e">
        <f>VLOOKUP(Q76,#REF!,5,FALSE)</f>
        <v>#REF!</v>
      </c>
      <c r="U76" s="104">
        <f t="shared" si="15"/>
        <v>0</v>
      </c>
      <c r="V76" s="104" t="e">
        <f>VLOOKUP(R76,#REF!,2,FALSE)</f>
        <v>#REF!</v>
      </c>
    </row>
    <row r="77" spans="1:22" ht="16.5" hidden="1" customHeight="1" x14ac:dyDescent="0.5">
      <c r="A77" s="60" t="s">
        <v>56</v>
      </c>
      <c r="B77" s="70">
        <v>432</v>
      </c>
      <c r="C77" s="58" t="s">
        <v>51</v>
      </c>
      <c r="D77" s="61" t="s">
        <v>76</v>
      </c>
      <c r="E77" s="71"/>
      <c r="F77" s="63"/>
      <c r="G77" s="72"/>
      <c r="H77" s="64">
        <v>300022445</v>
      </c>
      <c r="I77" s="82">
        <v>659.25</v>
      </c>
      <c r="J77" s="66"/>
      <c r="K77" s="67" t="str">
        <f t="shared" si="13"/>
        <v>B432 Streamline</v>
      </c>
      <c r="L77" s="68">
        <f t="shared" si="9"/>
        <v>300022445</v>
      </c>
      <c r="M77" s="67" t="str">
        <f t="shared" si="10"/>
        <v/>
      </c>
      <c r="N77" s="69">
        <f t="shared" si="14"/>
        <v>659.25</v>
      </c>
      <c r="O77" s="67" t="s">
        <v>58</v>
      </c>
      <c r="Q77" s="104" t="str">
        <f t="shared" si="11"/>
        <v>2445</v>
      </c>
      <c r="R77" s="104" t="str">
        <f t="shared" si="12"/>
        <v>30002</v>
      </c>
      <c r="S77" s="104" t="e">
        <f>VLOOKUP(Q77,#REF!,2,FALSE)</f>
        <v>#REF!</v>
      </c>
      <c r="T77" s="104" t="e">
        <f>VLOOKUP(Q77,#REF!,5,FALSE)</f>
        <v>#REF!</v>
      </c>
      <c r="U77" s="104">
        <f t="shared" si="15"/>
        <v>0</v>
      </c>
      <c r="V77" s="104" t="e">
        <f>VLOOKUP(R77,#REF!,2,FALSE)</f>
        <v>#REF!</v>
      </c>
    </row>
    <row r="78" spans="1:22" ht="16.5" hidden="1" customHeight="1" x14ac:dyDescent="0.5">
      <c r="A78" s="60" t="s">
        <v>56</v>
      </c>
      <c r="B78" s="70">
        <v>433</v>
      </c>
      <c r="C78" s="58" t="s">
        <v>51</v>
      </c>
      <c r="D78" s="61" t="s">
        <v>74</v>
      </c>
      <c r="E78" s="62"/>
      <c r="F78" s="63"/>
      <c r="G78" s="63"/>
      <c r="H78" s="80">
        <v>420012421</v>
      </c>
      <c r="I78" s="81">
        <v>158</v>
      </c>
      <c r="J78" s="66"/>
      <c r="K78" s="67" t="str">
        <f t="shared" si="13"/>
        <v>B433 DBS</v>
      </c>
      <c r="L78" s="68">
        <f t="shared" si="9"/>
        <v>420012421</v>
      </c>
      <c r="M78" s="67" t="str">
        <f t="shared" si="10"/>
        <v/>
      </c>
      <c r="N78" s="69">
        <f t="shared" si="14"/>
        <v>158</v>
      </c>
      <c r="O78" s="67" t="s">
        <v>58</v>
      </c>
      <c r="Q78" s="104" t="str">
        <f t="shared" si="11"/>
        <v>2421</v>
      </c>
      <c r="R78" s="104" t="str">
        <f t="shared" si="12"/>
        <v>42001</v>
      </c>
      <c r="S78" s="104" t="e">
        <f>VLOOKUP(Q78,#REF!,2,FALSE)</f>
        <v>#REF!</v>
      </c>
      <c r="T78" s="104" t="e">
        <f>VLOOKUP(Q78,#REF!,5,FALSE)</f>
        <v>#REF!</v>
      </c>
      <c r="U78" s="104" t="str">
        <f t="shared" si="15"/>
        <v>Yes</v>
      </c>
      <c r="V78" s="104" t="e">
        <f>VLOOKUP(R78,#REF!,2,FALSE)</f>
        <v>#REF!</v>
      </c>
    </row>
    <row r="79" spans="1:22" ht="16.5" hidden="1" customHeight="1" x14ac:dyDescent="0.5">
      <c r="A79" s="60" t="s">
        <v>56</v>
      </c>
      <c r="B79" s="70">
        <v>434</v>
      </c>
      <c r="C79" s="58" t="s">
        <v>51</v>
      </c>
      <c r="D79" s="61" t="s">
        <v>69</v>
      </c>
      <c r="E79" s="71"/>
      <c r="F79" s="79"/>
      <c r="G79" s="63"/>
      <c r="H79" s="64">
        <v>399042430</v>
      </c>
      <c r="I79" s="74">
        <v>12</v>
      </c>
      <c r="J79" s="66"/>
      <c r="K79" s="67" t="str">
        <f t="shared" si="13"/>
        <v>B434 Land Registry</v>
      </c>
      <c r="L79" s="68">
        <f t="shared" si="9"/>
        <v>399042430</v>
      </c>
      <c r="M79" s="67" t="str">
        <f t="shared" si="10"/>
        <v/>
      </c>
      <c r="N79" s="69">
        <f t="shared" si="14"/>
        <v>12</v>
      </c>
      <c r="O79" s="67" t="s">
        <v>58</v>
      </c>
      <c r="Q79" s="104" t="str">
        <f t="shared" si="11"/>
        <v>2430</v>
      </c>
      <c r="R79" s="104" t="str">
        <f t="shared" si="12"/>
        <v>39904</v>
      </c>
      <c r="S79" s="104" t="e">
        <f>VLOOKUP(Q79,#REF!,2,FALSE)</f>
        <v>#REF!</v>
      </c>
      <c r="T79" s="104" t="e">
        <f>VLOOKUP(Q79,#REF!,5,FALSE)</f>
        <v>#REF!</v>
      </c>
      <c r="U79" s="104" t="str">
        <f t="shared" si="15"/>
        <v>Yes</v>
      </c>
      <c r="V79" s="104" t="e">
        <f>VLOOKUP(R79,#REF!,2,FALSE)</f>
        <v>#REF!</v>
      </c>
    </row>
    <row r="80" spans="1:22" ht="19.8" hidden="1" x14ac:dyDescent="0.5">
      <c r="A80" s="60" t="s">
        <v>56</v>
      </c>
      <c r="B80" s="70">
        <v>434</v>
      </c>
      <c r="C80" s="58" t="s">
        <v>51</v>
      </c>
      <c r="D80" s="61" t="s">
        <v>69</v>
      </c>
      <c r="E80" s="62"/>
      <c r="F80" s="63"/>
      <c r="G80" s="57"/>
      <c r="H80" s="64">
        <v>303032430</v>
      </c>
      <c r="I80" s="74">
        <v>3</v>
      </c>
      <c r="J80" s="83"/>
      <c r="K80" s="67" t="str">
        <f t="shared" si="13"/>
        <v>B434 Land Registry</v>
      </c>
      <c r="L80" s="68">
        <f t="shared" si="9"/>
        <v>303032430</v>
      </c>
      <c r="M80" s="67" t="str">
        <f t="shared" si="10"/>
        <v/>
      </c>
      <c r="N80" s="69">
        <f t="shared" si="14"/>
        <v>3</v>
      </c>
      <c r="O80" s="67" t="s">
        <v>58</v>
      </c>
      <c r="Q80" s="104" t="str">
        <f t="shared" si="11"/>
        <v>2430</v>
      </c>
      <c r="R80" s="104" t="str">
        <f t="shared" si="12"/>
        <v>30303</v>
      </c>
      <c r="S80" s="104" t="e">
        <f>VLOOKUP(Q80,#REF!,2,FALSE)</f>
        <v>#REF!</v>
      </c>
      <c r="T80" s="104" t="e">
        <f>VLOOKUP(Q80,#REF!,5,FALSE)</f>
        <v>#REF!</v>
      </c>
      <c r="U80" s="104" t="str">
        <f t="shared" si="15"/>
        <v>Yes</v>
      </c>
      <c r="V80" s="104" t="e">
        <f>VLOOKUP(R80,#REF!,2,FALSE)</f>
        <v>#REF!</v>
      </c>
    </row>
    <row r="81" spans="1:22" ht="19.8" hidden="1" x14ac:dyDescent="0.5">
      <c r="A81" s="60" t="s">
        <v>56</v>
      </c>
      <c r="B81" s="70">
        <v>434</v>
      </c>
      <c r="C81" s="58" t="s">
        <v>51</v>
      </c>
      <c r="D81" s="61" t="s">
        <v>69</v>
      </c>
      <c r="E81" s="62"/>
      <c r="F81" s="63"/>
      <c r="G81" s="57"/>
      <c r="H81" s="64">
        <v>140012430</v>
      </c>
      <c r="I81" s="74">
        <v>3</v>
      </c>
      <c r="J81" s="66"/>
      <c r="K81" s="67" t="str">
        <f t="shared" si="13"/>
        <v>B434 Land Registry</v>
      </c>
      <c r="L81" s="68">
        <f t="shared" si="9"/>
        <v>140012430</v>
      </c>
      <c r="M81" s="67" t="str">
        <f t="shared" si="10"/>
        <v/>
      </c>
      <c r="N81" s="69">
        <f t="shared" si="14"/>
        <v>3</v>
      </c>
      <c r="O81" s="67" t="s">
        <v>58</v>
      </c>
      <c r="Q81" s="104" t="str">
        <f t="shared" si="11"/>
        <v>2430</v>
      </c>
      <c r="R81" s="104" t="str">
        <f t="shared" si="12"/>
        <v>14001</v>
      </c>
      <c r="S81" s="104" t="e">
        <f>VLOOKUP(Q81,#REF!,2,FALSE)</f>
        <v>#REF!</v>
      </c>
      <c r="T81" s="104" t="e">
        <f>VLOOKUP(Q81,#REF!,5,FALSE)</f>
        <v>#REF!</v>
      </c>
      <c r="U81" s="104" t="str">
        <f t="shared" si="15"/>
        <v>Yes</v>
      </c>
      <c r="V81" s="104" t="e">
        <f>VLOOKUP(R81,#REF!,2,FALSE)</f>
        <v>#REF!</v>
      </c>
    </row>
    <row r="82" spans="1:22" ht="19.8" hidden="1" x14ac:dyDescent="0.5">
      <c r="A82" s="60" t="s">
        <v>56</v>
      </c>
      <c r="B82" s="70">
        <v>435</v>
      </c>
      <c r="C82" s="58" t="s">
        <v>51</v>
      </c>
      <c r="D82" s="61" t="s">
        <v>61</v>
      </c>
      <c r="E82" s="62"/>
      <c r="F82" s="63"/>
      <c r="G82" s="57"/>
      <c r="H82" s="64">
        <v>620185111</v>
      </c>
      <c r="I82" s="88">
        <v>62000</v>
      </c>
      <c r="J82" s="66"/>
      <c r="K82" s="67" t="str">
        <f t="shared" si="13"/>
        <v>B435 SIBA</v>
      </c>
      <c r="L82" s="68">
        <f t="shared" si="9"/>
        <v>620185111</v>
      </c>
      <c r="M82" s="67" t="str">
        <f t="shared" si="10"/>
        <v/>
      </c>
      <c r="N82" s="69">
        <f t="shared" si="14"/>
        <v>62000</v>
      </c>
      <c r="O82" s="67" t="s">
        <v>58</v>
      </c>
      <c r="Q82" s="104" t="str">
        <f t="shared" si="11"/>
        <v>5111</v>
      </c>
      <c r="R82" s="104" t="str">
        <f t="shared" si="12"/>
        <v>62018</v>
      </c>
      <c r="S82" s="104" t="e">
        <f>VLOOKUP(Q82,#REF!,2,FALSE)</f>
        <v>#REF!</v>
      </c>
      <c r="T82" s="104" t="e">
        <f>VLOOKUP(Q82,#REF!,5,FALSE)</f>
        <v>#REF!</v>
      </c>
      <c r="U82" s="104">
        <f t="shared" si="15"/>
        <v>0</v>
      </c>
      <c r="V82" s="104" t="e">
        <f>VLOOKUP(R82,#REF!,2,FALSE)</f>
        <v>#REF!</v>
      </c>
    </row>
    <row r="83" spans="1:22" ht="19.8" hidden="1" x14ac:dyDescent="0.5">
      <c r="A83" s="60" t="s">
        <v>56</v>
      </c>
      <c r="B83" s="70">
        <v>436</v>
      </c>
      <c r="C83" s="58" t="s">
        <v>51</v>
      </c>
      <c r="D83" s="61" t="s">
        <v>87</v>
      </c>
      <c r="E83" s="62"/>
      <c r="F83" s="63"/>
      <c r="G83" s="57"/>
      <c r="H83" s="64">
        <v>305010102</v>
      </c>
      <c r="I83" s="74">
        <v>15666.67</v>
      </c>
      <c r="J83" s="83"/>
      <c r="K83" s="67" t="str">
        <f t="shared" si="13"/>
        <v xml:space="preserve">B436 Chaps LCC </v>
      </c>
      <c r="L83" s="68">
        <f t="shared" si="9"/>
        <v>305010102</v>
      </c>
      <c r="M83" s="67" t="str">
        <f t="shared" si="10"/>
        <v/>
      </c>
      <c r="N83" s="69">
        <f t="shared" si="14"/>
        <v>15666.67</v>
      </c>
      <c r="O83" s="67" t="s">
        <v>58</v>
      </c>
      <c r="Q83" s="104" t="str">
        <f t="shared" si="11"/>
        <v>0102</v>
      </c>
      <c r="R83" s="104" t="str">
        <f t="shared" si="12"/>
        <v>30501</v>
      </c>
      <c r="S83" s="104" t="e">
        <f>VLOOKUP(Q83,#REF!,2,FALSE)</f>
        <v>#REF!</v>
      </c>
      <c r="T83" s="104" t="e">
        <f>VLOOKUP(Q83,#REF!,5,FALSE)</f>
        <v>#REF!</v>
      </c>
      <c r="U83" s="104">
        <f t="shared" si="15"/>
        <v>0</v>
      </c>
      <c r="V83" s="104" t="e">
        <f>VLOOKUP(R83,#REF!,2,FALSE)</f>
        <v>#REF!</v>
      </c>
    </row>
    <row r="84" spans="1:22" ht="19.8" hidden="1" x14ac:dyDescent="0.5">
      <c r="A84" s="60" t="s">
        <v>56</v>
      </c>
      <c r="B84" s="70">
        <v>437</v>
      </c>
      <c r="C84" s="58" t="s">
        <v>51</v>
      </c>
      <c r="D84" s="61" t="s">
        <v>61</v>
      </c>
      <c r="E84" s="62"/>
      <c r="F84" s="63"/>
      <c r="G84" s="57"/>
      <c r="H84" s="64">
        <v>620185111</v>
      </c>
      <c r="I84" s="82">
        <v>140000</v>
      </c>
      <c r="J84" s="66"/>
      <c r="K84" s="67" t="str">
        <f t="shared" si="13"/>
        <v>B437 SIBA</v>
      </c>
      <c r="L84" s="68">
        <f t="shared" si="9"/>
        <v>620185111</v>
      </c>
      <c r="M84" s="67" t="str">
        <f t="shared" si="10"/>
        <v/>
      </c>
      <c r="N84" s="69">
        <f t="shared" si="14"/>
        <v>140000</v>
      </c>
      <c r="O84" s="67" t="s">
        <v>58</v>
      </c>
      <c r="Q84" s="104" t="str">
        <f t="shared" si="11"/>
        <v>5111</v>
      </c>
      <c r="R84" s="104" t="str">
        <f t="shared" si="12"/>
        <v>62018</v>
      </c>
      <c r="S84" s="104" t="e">
        <f>VLOOKUP(Q84,#REF!,2,FALSE)</f>
        <v>#REF!</v>
      </c>
      <c r="T84" s="104" t="e">
        <f>VLOOKUP(Q84,#REF!,5,FALSE)</f>
        <v>#REF!</v>
      </c>
      <c r="U84" s="104">
        <f t="shared" si="15"/>
        <v>0</v>
      </c>
      <c r="V84" s="104" t="e">
        <f>VLOOKUP(R84,#REF!,2,FALSE)</f>
        <v>#REF!</v>
      </c>
    </row>
    <row r="85" spans="1:22" ht="19.8" hidden="1" x14ac:dyDescent="0.5">
      <c r="A85" s="60" t="s">
        <v>56</v>
      </c>
      <c r="B85" s="70">
        <v>438</v>
      </c>
      <c r="C85" s="58" t="s">
        <v>51</v>
      </c>
      <c r="D85" s="61" t="s">
        <v>79</v>
      </c>
      <c r="E85" s="62"/>
      <c r="F85" s="63"/>
      <c r="G85" s="57"/>
      <c r="H85" s="64">
        <v>300022445</v>
      </c>
      <c r="I85" s="82">
        <v>70.48</v>
      </c>
      <c r="J85" s="66"/>
      <c r="K85" s="67" t="str">
        <f t="shared" si="13"/>
        <v>B438 Datalink Fees</v>
      </c>
      <c r="L85" s="68">
        <f t="shared" si="9"/>
        <v>300022445</v>
      </c>
      <c r="M85" s="67" t="str">
        <f t="shared" si="10"/>
        <v/>
      </c>
      <c r="N85" s="69">
        <f t="shared" si="14"/>
        <v>70.48</v>
      </c>
      <c r="O85" s="67" t="s">
        <v>58</v>
      </c>
      <c r="Q85" s="104" t="str">
        <f t="shared" si="11"/>
        <v>2445</v>
      </c>
      <c r="R85" s="104" t="str">
        <f t="shared" si="12"/>
        <v>30002</v>
      </c>
      <c r="S85" s="104" t="e">
        <f>VLOOKUP(Q85,#REF!,2,FALSE)</f>
        <v>#REF!</v>
      </c>
      <c r="T85" s="104" t="e">
        <f>VLOOKUP(Q85,#REF!,5,FALSE)</f>
        <v>#REF!</v>
      </c>
      <c r="U85" s="104" t="str">
        <f t="shared" si="15"/>
        <v>Yes</v>
      </c>
      <c r="V85" s="104" t="e">
        <f>VLOOKUP(R85,#REF!,2,FALSE)</f>
        <v>#REF!</v>
      </c>
    </row>
    <row r="86" spans="1:22" ht="19.8" hidden="1" x14ac:dyDescent="0.5">
      <c r="A86" s="60" t="s">
        <v>56</v>
      </c>
      <c r="B86" s="70">
        <v>439</v>
      </c>
      <c r="C86" s="58" t="s">
        <v>51</v>
      </c>
      <c r="D86" s="61" t="s">
        <v>107</v>
      </c>
      <c r="E86" s="62"/>
      <c r="F86" s="63"/>
      <c r="G86" s="57"/>
      <c r="H86" s="64">
        <v>600035241</v>
      </c>
      <c r="I86" s="74">
        <v>267441.40000000002</v>
      </c>
      <c r="J86" s="66"/>
      <c r="K86" s="67" t="str">
        <f t="shared" si="13"/>
        <v>B439 January Salaries</v>
      </c>
      <c r="L86" s="68">
        <f t="shared" si="9"/>
        <v>600035241</v>
      </c>
      <c r="M86" s="67" t="str">
        <f t="shared" si="10"/>
        <v/>
      </c>
      <c r="N86" s="69">
        <f t="shared" si="14"/>
        <v>267441.40000000002</v>
      </c>
      <c r="O86" s="67" t="s">
        <v>58</v>
      </c>
      <c r="Q86" s="104" t="str">
        <f t="shared" si="11"/>
        <v>5241</v>
      </c>
      <c r="R86" s="104" t="str">
        <f t="shared" si="12"/>
        <v>60003</v>
      </c>
      <c r="S86" s="104" t="e">
        <f>VLOOKUP(Q86,#REF!,2,FALSE)</f>
        <v>#REF!</v>
      </c>
      <c r="T86" s="104" t="e">
        <f>VLOOKUP(Q86,#REF!,5,FALSE)</f>
        <v>#REF!</v>
      </c>
      <c r="U86" s="104">
        <f t="shared" si="15"/>
        <v>0</v>
      </c>
      <c r="V86" s="104" t="e">
        <f>VLOOKUP(R86,#REF!,2,FALSE)</f>
        <v>#REF!</v>
      </c>
    </row>
    <row r="87" spans="1:22" ht="19.8" hidden="1" x14ac:dyDescent="0.5">
      <c r="A87" s="60" t="s">
        <v>56</v>
      </c>
      <c r="B87" s="70"/>
      <c r="C87" s="58" t="s">
        <v>51</v>
      </c>
      <c r="D87" s="61" t="s">
        <v>78</v>
      </c>
      <c r="E87" s="71"/>
      <c r="F87" s="79"/>
      <c r="G87" s="63"/>
      <c r="H87" s="64">
        <v>300022445</v>
      </c>
      <c r="I87" s="74">
        <v>24.06</v>
      </c>
      <c r="J87" s="66"/>
      <c r="K87" s="67" t="str">
        <f t="shared" si="13"/>
        <v>B Worldpay</v>
      </c>
      <c r="L87" s="68">
        <f t="shared" si="9"/>
        <v>300022445</v>
      </c>
      <c r="M87" s="67" t="str">
        <f t="shared" si="10"/>
        <v/>
      </c>
      <c r="N87" s="69">
        <f t="shared" si="14"/>
        <v>24.06</v>
      </c>
      <c r="O87" s="67" t="s">
        <v>58</v>
      </c>
      <c r="Q87" s="104" t="str">
        <f t="shared" si="11"/>
        <v>2445</v>
      </c>
      <c r="R87" s="104" t="str">
        <f t="shared" si="12"/>
        <v>30002</v>
      </c>
      <c r="S87" s="104" t="e">
        <f>VLOOKUP(Q87,#REF!,2,FALSE)</f>
        <v>#REF!</v>
      </c>
      <c r="T87" s="104" t="e">
        <f>VLOOKUP(Q87,#REF!,5,FALSE)</f>
        <v>#REF!</v>
      </c>
      <c r="U87" s="104" t="str">
        <f t="shared" si="15"/>
        <v>Yes</v>
      </c>
      <c r="V87" s="104" t="e">
        <f>VLOOKUP(R87,#REF!,2,FALSE)</f>
        <v>#REF!</v>
      </c>
    </row>
    <row r="88" spans="1:22" ht="19.8" x14ac:dyDescent="0.5">
      <c r="A88" s="60" t="s">
        <v>56</v>
      </c>
      <c r="B88" s="70">
        <v>440</v>
      </c>
      <c r="C88" s="58" t="s">
        <v>51</v>
      </c>
      <c r="D88" s="61" t="s">
        <v>63</v>
      </c>
      <c r="E88" s="62"/>
      <c r="F88" s="63"/>
      <c r="G88" s="57"/>
      <c r="H88" s="64">
        <v>303012701</v>
      </c>
      <c r="I88" s="74">
        <v>997.5</v>
      </c>
      <c r="J88" s="66"/>
      <c r="K88" s="67" t="str">
        <f t="shared" si="13"/>
        <v>B440 Royal Mail</v>
      </c>
      <c r="L88" s="68">
        <f t="shared" si="9"/>
        <v>303012701</v>
      </c>
      <c r="M88" s="67" t="str">
        <f t="shared" si="10"/>
        <v/>
      </c>
      <c r="N88" s="69">
        <f t="shared" si="14"/>
        <v>997.5</v>
      </c>
      <c r="O88" s="67" t="s">
        <v>58</v>
      </c>
      <c r="Q88" s="104" t="str">
        <f t="shared" si="11"/>
        <v>2701</v>
      </c>
      <c r="R88" s="104" t="str">
        <f t="shared" si="12"/>
        <v>30301</v>
      </c>
      <c r="S88" s="104" t="e">
        <f>VLOOKUP(Q88,#REF!,2,FALSE)</f>
        <v>#REF!</v>
      </c>
      <c r="T88" s="104" t="e">
        <f>VLOOKUP(Q88,#REF!,5,FALSE)</f>
        <v>#REF!</v>
      </c>
      <c r="U88" s="104">
        <f t="shared" si="15"/>
        <v>0</v>
      </c>
      <c r="V88" s="104" t="e">
        <f>VLOOKUP(R88,#REF!,2,FALSE)</f>
        <v>#REF!</v>
      </c>
    </row>
    <row r="89" spans="1:22" ht="19.8" x14ac:dyDescent="0.5">
      <c r="A89" s="60" t="s">
        <v>56</v>
      </c>
      <c r="B89" s="70">
        <v>440</v>
      </c>
      <c r="C89" s="58" t="s">
        <v>51</v>
      </c>
      <c r="D89" s="61" t="s">
        <v>63</v>
      </c>
      <c r="E89" s="62"/>
      <c r="F89" s="63"/>
      <c r="G89" s="57"/>
      <c r="H89" s="64">
        <v>303032701</v>
      </c>
      <c r="I89" s="74">
        <v>303.8</v>
      </c>
      <c r="J89" s="66"/>
      <c r="K89" s="67" t="str">
        <f t="shared" si="13"/>
        <v>B440 Royal Mail</v>
      </c>
      <c r="L89" s="68">
        <f t="shared" si="9"/>
        <v>303032701</v>
      </c>
      <c r="M89" s="67" t="str">
        <f t="shared" si="10"/>
        <v/>
      </c>
      <c r="N89" s="69">
        <f t="shared" si="14"/>
        <v>303.8</v>
      </c>
      <c r="O89" s="67" t="s">
        <v>58</v>
      </c>
      <c r="Q89" s="104" t="str">
        <f t="shared" si="11"/>
        <v>2701</v>
      </c>
      <c r="R89" s="104" t="str">
        <f t="shared" si="12"/>
        <v>30303</v>
      </c>
      <c r="S89" s="104" t="e">
        <f>VLOOKUP(Q89,#REF!,2,FALSE)</f>
        <v>#REF!</v>
      </c>
      <c r="T89" s="104" t="e">
        <f>VLOOKUP(Q89,#REF!,5,FALSE)</f>
        <v>#REF!</v>
      </c>
      <c r="U89" s="104">
        <f t="shared" si="15"/>
        <v>0</v>
      </c>
      <c r="V89" s="104" t="e">
        <f>VLOOKUP(R89,#REF!,2,FALSE)</f>
        <v>#REF!</v>
      </c>
    </row>
    <row r="90" spans="1:22" ht="19.8" hidden="1" x14ac:dyDescent="0.5">
      <c r="A90" s="60" t="s">
        <v>56</v>
      </c>
      <c r="B90" s="70">
        <v>440</v>
      </c>
      <c r="C90" s="58" t="s">
        <v>51</v>
      </c>
      <c r="D90" s="61" t="s">
        <v>63</v>
      </c>
      <c r="E90" s="62"/>
      <c r="F90" s="63"/>
      <c r="G90" s="57"/>
      <c r="H90" s="64">
        <v>303022701</v>
      </c>
      <c r="I90" s="74">
        <v>4.9000000000000004</v>
      </c>
      <c r="J90" s="83"/>
      <c r="K90" s="67" t="str">
        <f t="shared" si="13"/>
        <v>B440 Royal Mail</v>
      </c>
      <c r="L90" s="68">
        <f t="shared" si="9"/>
        <v>303022701</v>
      </c>
      <c r="M90" s="67" t="str">
        <f t="shared" si="10"/>
        <v/>
      </c>
      <c r="N90" s="69">
        <f t="shared" si="14"/>
        <v>4.9000000000000004</v>
      </c>
      <c r="O90" s="67" t="s">
        <v>58</v>
      </c>
      <c r="Q90" s="104" t="str">
        <f t="shared" si="11"/>
        <v>2701</v>
      </c>
      <c r="R90" s="104" t="str">
        <f t="shared" si="12"/>
        <v>30302</v>
      </c>
      <c r="S90" s="104" t="e">
        <f>VLOOKUP(Q90,#REF!,2,FALSE)</f>
        <v>#REF!</v>
      </c>
      <c r="T90" s="104" t="e">
        <f>VLOOKUP(Q90,#REF!,5,FALSE)</f>
        <v>#REF!</v>
      </c>
      <c r="U90" s="104" t="str">
        <f t="shared" si="15"/>
        <v>Yes</v>
      </c>
      <c r="V90" s="104" t="e">
        <f>VLOOKUP(R90,#REF!,2,FALSE)</f>
        <v>#REF!</v>
      </c>
    </row>
    <row r="91" spans="1:22" ht="19.8" hidden="1" x14ac:dyDescent="0.5">
      <c r="A91" s="60" t="s">
        <v>56</v>
      </c>
      <c r="B91" s="70">
        <v>440</v>
      </c>
      <c r="C91" s="58" t="s">
        <v>51</v>
      </c>
      <c r="D91" s="61" t="s">
        <v>63</v>
      </c>
      <c r="E91" s="62"/>
      <c r="F91" s="63"/>
      <c r="G91" s="57"/>
      <c r="H91" s="64">
        <v>600165005</v>
      </c>
      <c r="I91" s="74">
        <v>261.24</v>
      </c>
      <c r="J91" s="66"/>
      <c r="K91" s="67" t="str">
        <f t="shared" si="13"/>
        <v>B440 Royal Mail</v>
      </c>
      <c r="L91" s="68">
        <f t="shared" si="9"/>
        <v>600165005</v>
      </c>
      <c r="M91" s="67" t="str">
        <f t="shared" si="10"/>
        <v/>
      </c>
      <c r="N91" s="69">
        <f t="shared" si="14"/>
        <v>261.24</v>
      </c>
      <c r="O91" s="67" t="s">
        <v>58</v>
      </c>
      <c r="Q91" s="104" t="str">
        <f t="shared" si="11"/>
        <v>5005</v>
      </c>
      <c r="R91" s="104" t="str">
        <f t="shared" si="12"/>
        <v>60016</v>
      </c>
      <c r="S91" s="104" t="e">
        <f>VLOOKUP(Q91,#REF!,2,FALSE)</f>
        <v>#REF!</v>
      </c>
      <c r="T91" s="104" t="e">
        <f>VLOOKUP(Q91,#REF!,5,FALSE)</f>
        <v>#REF!</v>
      </c>
      <c r="U91" s="104">
        <f t="shared" si="15"/>
        <v>0</v>
      </c>
      <c r="V91" s="104" t="e">
        <f>VLOOKUP(R91,#REF!,2,FALSE)</f>
        <v>#REF!</v>
      </c>
    </row>
    <row r="92" spans="1:22" ht="19.8" hidden="1" x14ac:dyDescent="0.5">
      <c r="A92" s="60" t="s">
        <v>56</v>
      </c>
      <c r="B92" s="70">
        <v>441</v>
      </c>
      <c r="C92" s="58" t="s">
        <v>51</v>
      </c>
      <c r="D92" s="61" t="s">
        <v>61</v>
      </c>
      <c r="E92" s="62"/>
      <c r="F92" s="63"/>
      <c r="G92" s="57"/>
      <c r="H92" s="64">
        <v>620185111</v>
      </c>
      <c r="I92" s="74">
        <v>1403000</v>
      </c>
      <c r="J92" s="66"/>
      <c r="K92" s="67" t="str">
        <f t="shared" si="13"/>
        <v>B441 SIBA</v>
      </c>
      <c r="L92" s="68">
        <f t="shared" si="9"/>
        <v>620185111</v>
      </c>
      <c r="M92" s="67" t="str">
        <f t="shared" si="10"/>
        <v/>
      </c>
      <c r="N92" s="69">
        <f t="shared" si="14"/>
        <v>1403000</v>
      </c>
      <c r="O92" s="67" t="s">
        <v>58</v>
      </c>
      <c r="Q92" s="104" t="str">
        <f t="shared" si="11"/>
        <v>5111</v>
      </c>
      <c r="R92" s="104" t="str">
        <f t="shared" si="12"/>
        <v>62018</v>
      </c>
      <c r="S92" s="104" t="e">
        <f>VLOOKUP(Q92,#REF!,2,FALSE)</f>
        <v>#REF!</v>
      </c>
      <c r="T92" s="104" t="e">
        <f>VLOOKUP(Q92,#REF!,5,FALSE)</f>
        <v>#REF!</v>
      </c>
      <c r="U92" s="104">
        <f t="shared" si="15"/>
        <v>0</v>
      </c>
      <c r="V92" s="104" t="e">
        <f>VLOOKUP(R92,#REF!,2,FALSE)</f>
        <v>#REF!</v>
      </c>
    </row>
    <row r="93" spans="1:22" ht="19.8" hidden="1" x14ac:dyDescent="0.5">
      <c r="A93" s="60" t="s">
        <v>56</v>
      </c>
      <c r="B93" s="70">
        <v>442</v>
      </c>
      <c r="C93" s="58" t="s">
        <v>51</v>
      </c>
      <c r="D93" s="61" t="s">
        <v>80</v>
      </c>
      <c r="E93" s="62"/>
      <c r="F93" s="63"/>
      <c r="G93" s="57"/>
      <c r="H93" s="80">
        <v>120032432</v>
      </c>
      <c r="I93" s="74">
        <v>110</v>
      </c>
      <c r="J93" s="66"/>
      <c r="K93" s="67" t="str">
        <f t="shared" si="13"/>
        <v>B442 HMCTS</v>
      </c>
      <c r="L93" s="68">
        <f t="shared" si="9"/>
        <v>120032432</v>
      </c>
      <c r="M93" s="67" t="str">
        <f t="shared" si="10"/>
        <v/>
      </c>
      <c r="N93" s="69">
        <f t="shared" si="14"/>
        <v>110</v>
      </c>
      <c r="O93" s="67" t="s">
        <v>58</v>
      </c>
      <c r="Q93" s="104" t="str">
        <f t="shared" si="11"/>
        <v>2432</v>
      </c>
      <c r="R93" s="104" t="str">
        <f t="shared" si="12"/>
        <v>12003</v>
      </c>
      <c r="S93" s="104" t="e">
        <f>VLOOKUP(Q93,#REF!,2,FALSE)</f>
        <v>#REF!</v>
      </c>
      <c r="T93" s="104" t="e">
        <f>VLOOKUP(Q93,#REF!,5,FALSE)</f>
        <v>#REF!</v>
      </c>
      <c r="U93" s="104" t="str">
        <f t="shared" si="15"/>
        <v>Yes</v>
      </c>
      <c r="V93" s="104" t="e">
        <f>VLOOKUP(R93,#REF!,2,FALSE)</f>
        <v>#REF!</v>
      </c>
    </row>
    <row r="94" spans="1:22" ht="19.8" hidden="1" x14ac:dyDescent="0.5">
      <c r="A94" s="60" t="s">
        <v>56</v>
      </c>
      <c r="B94" s="70">
        <v>443</v>
      </c>
      <c r="C94" s="58" t="s">
        <v>51</v>
      </c>
      <c r="D94" s="61" t="s">
        <v>61</v>
      </c>
      <c r="E94" s="62"/>
      <c r="F94" s="63"/>
      <c r="G94" s="57"/>
      <c r="H94" s="64">
        <v>620185111</v>
      </c>
      <c r="I94" s="74">
        <v>31000</v>
      </c>
      <c r="J94" s="66"/>
      <c r="K94" s="67" t="str">
        <f t="shared" si="13"/>
        <v>B443 SIBA</v>
      </c>
      <c r="L94" s="68">
        <f t="shared" si="9"/>
        <v>620185111</v>
      </c>
      <c r="M94" s="67" t="str">
        <f t="shared" si="10"/>
        <v/>
      </c>
      <c r="N94" s="69">
        <f t="shared" si="14"/>
        <v>31000</v>
      </c>
      <c r="O94" s="67" t="s">
        <v>58</v>
      </c>
      <c r="Q94" s="104" t="str">
        <f t="shared" si="11"/>
        <v>5111</v>
      </c>
      <c r="R94" s="104" t="str">
        <f t="shared" si="12"/>
        <v>62018</v>
      </c>
      <c r="S94" s="104" t="e">
        <f>VLOOKUP(Q94,#REF!,2,FALSE)</f>
        <v>#REF!</v>
      </c>
      <c r="T94" s="104" t="e">
        <f>VLOOKUP(Q94,#REF!,5,FALSE)</f>
        <v>#REF!</v>
      </c>
      <c r="U94" s="104">
        <f t="shared" si="15"/>
        <v>0</v>
      </c>
      <c r="V94" s="104" t="e">
        <f>VLOOKUP(R94,#REF!,2,FALSE)</f>
        <v>#REF!</v>
      </c>
    </row>
    <row r="95" spans="1:22" ht="19.8" hidden="1" x14ac:dyDescent="0.5">
      <c r="A95" s="60" t="s">
        <v>56</v>
      </c>
      <c r="B95" s="70">
        <v>444</v>
      </c>
      <c r="C95" s="58" t="s">
        <v>51</v>
      </c>
      <c r="D95" s="61" t="s">
        <v>69</v>
      </c>
      <c r="E95" s="62"/>
      <c r="F95" s="63"/>
      <c r="G95" s="57"/>
      <c r="H95" s="64">
        <v>303012430</v>
      </c>
      <c r="I95" s="74">
        <v>6</v>
      </c>
      <c r="J95" s="66"/>
      <c r="K95" s="67" t="str">
        <f t="shared" si="13"/>
        <v>B444 Land Registry</v>
      </c>
      <c r="L95" s="68">
        <f t="shared" si="9"/>
        <v>303012430</v>
      </c>
      <c r="M95" s="67" t="str">
        <f t="shared" si="10"/>
        <v/>
      </c>
      <c r="N95" s="69">
        <f t="shared" si="14"/>
        <v>6</v>
      </c>
      <c r="O95" s="67" t="s">
        <v>58</v>
      </c>
      <c r="Q95" s="104" t="str">
        <f t="shared" si="11"/>
        <v>2430</v>
      </c>
      <c r="R95" s="104" t="str">
        <f t="shared" si="12"/>
        <v>30301</v>
      </c>
      <c r="S95" s="104" t="e">
        <f>VLOOKUP(Q95,#REF!,2,FALSE)</f>
        <v>#REF!</v>
      </c>
      <c r="T95" s="104" t="e">
        <f>VLOOKUP(Q95,#REF!,5,FALSE)</f>
        <v>#REF!</v>
      </c>
      <c r="U95" s="104" t="str">
        <f t="shared" si="15"/>
        <v>Yes</v>
      </c>
      <c r="V95" s="104" t="e">
        <f>VLOOKUP(R95,#REF!,2,FALSE)</f>
        <v>#REF!</v>
      </c>
    </row>
    <row r="96" spans="1:22" ht="19.8" hidden="1" x14ac:dyDescent="0.5">
      <c r="A96" s="60" t="s">
        <v>56</v>
      </c>
      <c r="B96" s="70">
        <v>444</v>
      </c>
      <c r="C96" s="58" t="s">
        <v>51</v>
      </c>
      <c r="D96" s="61" t="s">
        <v>69</v>
      </c>
      <c r="E96" s="62"/>
      <c r="F96" s="63"/>
      <c r="G96" s="57"/>
      <c r="H96" s="64">
        <v>140012430</v>
      </c>
      <c r="I96" s="74">
        <v>3</v>
      </c>
      <c r="J96" s="66"/>
      <c r="K96" s="67" t="str">
        <f t="shared" si="13"/>
        <v>B444 Land Registry</v>
      </c>
      <c r="L96" s="68">
        <f t="shared" si="9"/>
        <v>140012430</v>
      </c>
      <c r="M96" s="67" t="str">
        <f t="shared" si="10"/>
        <v/>
      </c>
      <c r="N96" s="69">
        <f t="shared" si="14"/>
        <v>3</v>
      </c>
      <c r="O96" s="67" t="s">
        <v>58</v>
      </c>
      <c r="Q96" s="104" t="str">
        <f t="shared" si="11"/>
        <v>2430</v>
      </c>
      <c r="R96" s="104" t="str">
        <f t="shared" si="12"/>
        <v>14001</v>
      </c>
      <c r="S96" s="104" t="e">
        <f>VLOOKUP(Q96,#REF!,2,FALSE)</f>
        <v>#REF!</v>
      </c>
      <c r="T96" s="104" t="e">
        <f>VLOOKUP(Q96,#REF!,5,FALSE)</f>
        <v>#REF!</v>
      </c>
      <c r="U96" s="104" t="str">
        <f t="shared" si="15"/>
        <v>Yes</v>
      </c>
      <c r="V96" s="104" t="e">
        <f>VLOOKUP(R96,#REF!,2,FALSE)</f>
        <v>#REF!</v>
      </c>
    </row>
    <row r="97" spans="1:22" ht="19.8" hidden="1" x14ac:dyDescent="0.5">
      <c r="A97" s="60" t="s">
        <v>56</v>
      </c>
      <c r="B97" s="70">
        <v>444</v>
      </c>
      <c r="C97" s="58" t="s">
        <v>51</v>
      </c>
      <c r="D97" s="61" t="s">
        <v>69</v>
      </c>
      <c r="E97" s="62"/>
      <c r="F97" s="63"/>
      <c r="G97" s="57"/>
      <c r="H97" s="64">
        <v>303032430</v>
      </c>
      <c r="I97" s="74">
        <v>3</v>
      </c>
      <c r="J97" s="66"/>
      <c r="K97" s="67" t="str">
        <f t="shared" si="13"/>
        <v>B444 Land Registry</v>
      </c>
      <c r="L97" s="68">
        <f t="shared" si="9"/>
        <v>303032430</v>
      </c>
      <c r="M97" s="67" t="str">
        <f t="shared" si="10"/>
        <v/>
      </c>
      <c r="N97" s="69">
        <f t="shared" si="14"/>
        <v>3</v>
      </c>
      <c r="O97" s="67" t="s">
        <v>58</v>
      </c>
      <c r="Q97" s="104" t="str">
        <f t="shared" si="11"/>
        <v>2430</v>
      </c>
      <c r="R97" s="104" t="str">
        <f t="shared" si="12"/>
        <v>30303</v>
      </c>
      <c r="S97" s="104" t="e">
        <f>VLOOKUP(Q97,#REF!,2,FALSE)</f>
        <v>#REF!</v>
      </c>
      <c r="T97" s="104" t="e">
        <f>VLOOKUP(Q97,#REF!,5,FALSE)</f>
        <v>#REF!</v>
      </c>
      <c r="U97" s="104" t="str">
        <f t="shared" si="15"/>
        <v>Yes</v>
      </c>
      <c r="V97" s="104" t="e">
        <f>VLOOKUP(R97,#REF!,2,FALSE)</f>
        <v>#REF!</v>
      </c>
    </row>
    <row r="98" spans="1:22" ht="19.8" hidden="1" x14ac:dyDescent="0.5">
      <c r="A98" s="60" t="s">
        <v>56</v>
      </c>
      <c r="B98" s="70">
        <v>444</v>
      </c>
      <c r="C98" s="58" t="s">
        <v>51</v>
      </c>
      <c r="D98" s="61" t="s">
        <v>69</v>
      </c>
      <c r="E98" s="62"/>
      <c r="F98" s="63"/>
      <c r="G98" s="57"/>
      <c r="H98" s="80">
        <v>100011045</v>
      </c>
      <c r="I98" s="74">
        <v>24</v>
      </c>
      <c r="J98" s="66"/>
      <c r="K98" s="67" t="str">
        <f t="shared" si="13"/>
        <v>B444 Land Registry</v>
      </c>
      <c r="L98" s="68">
        <f t="shared" si="9"/>
        <v>100011045</v>
      </c>
      <c r="M98" s="67" t="str">
        <f t="shared" si="10"/>
        <v/>
      </c>
      <c r="N98" s="69">
        <f t="shared" si="14"/>
        <v>24</v>
      </c>
      <c r="O98" s="67" t="s">
        <v>58</v>
      </c>
      <c r="Q98" s="104" t="str">
        <f t="shared" si="11"/>
        <v>1045</v>
      </c>
      <c r="R98" s="104" t="str">
        <f t="shared" si="12"/>
        <v>10001</v>
      </c>
      <c r="S98" s="104" t="e">
        <f>VLOOKUP(Q98,#REF!,2,FALSE)</f>
        <v>#REF!</v>
      </c>
      <c r="T98" s="104" t="e">
        <f>VLOOKUP(Q98,#REF!,5,FALSE)</f>
        <v>#REF!</v>
      </c>
      <c r="U98" s="104" t="str">
        <f t="shared" si="15"/>
        <v>Yes</v>
      </c>
      <c r="V98" s="104" t="e">
        <f>VLOOKUP(R98,#REF!,2,FALSE)</f>
        <v>#REF!</v>
      </c>
    </row>
    <row r="99" spans="1:22" ht="19.8" hidden="1" x14ac:dyDescent="0.5">
      <c r="A99" s="60" t="s">
        <v>56</v>
      </c>
      <c r="B99" s="70">
        <v>445</v>
      </c>
      <c r="C99" s="58" t="s">
        <v>51</v>
      </c>
      <c r="D99" s="61" t="s">
        <v>61</v>
      </c>
      <c r="E99" s="62"/>
      <c r="F99" s="63"/>
      <c r="G99" s="57"/>
      <c r="H99" s="64">
        <v>620185111</v>
      </c>
      <c r="I99" s="74">
        <v>11000</v>
      </c>
      <c r="J99" s="66"/>
      <c r="K99" s="67" t="str">
        <f t="shared" si="13"/>
        <v>B445 SIBA</v>
      </c>
      <c r="L99" s="68">
        <f t="shared" si="9"/>
        <v>620185111</v>
      </c>
      <c r="M99" s="67" t="str">
        <f t="shared" si="10"/>
        <v/>
      </c>
      <c r="N99" s="69">
        <f t="shared" si="14"/>
        <v>11000</v>
      </c>
      <c r="O99" s="67" t="s">
        <v>58</v>
      </c>
      <c r="Q99" s="104" t="str">
        <f t="shared" si="11"/>
        <v>5111</v>
      </c>
      <c r="R99" s="104" t="str">
        <f t="shared" si="12"/>
        <v>62018</v>
      </c>
      <c r="S99" s="104" t="e">
        <f>VLOOKUP(Q99,#REF!,2,FALSE)</f>
        <v>#REF!</v>
      </c>
      <c r="T99" s="104" t="e">
        <f>VLOOKUP(Q99,#REF!,5,FALSE)</f>
        <v>#REF!</v>
      </c>
      <c r="U99" s="104">
        <f t="shared" si="15"/>
        <v>0</v>
      </c>
      <c r="V99" s="104" t="e">
        <f>VLOOKUP(R99,#REF!,2,FALSE)</f>
        <v>#REF!</v>
      </c>
    </row>
    <row r="100" spans="1:22" ht="19.8" x14ac:dyDescent="0.5">
      <c r="A100" s="60" t="s">
        <v>56</v>
      </c>
      <c r="B100" s="70"/>
      <c r="C100" s="58" t="s">
        <v>51</v>
      </c>
      <c r="D100" s="61" t="s">
        <v>60</v>
      </c>
      <c r="E100" s="62"/>
      <c r="F100" s="63"/>
      <c r="G100" s="57"/>
      <c r="H100" s="64">
        <v>620052002</v>
      </c>
      <c r="I100" s="74">
        <v>1000</v>
      </c>
      <c r="J100" s="66"/>
      <c r="K100" s="67" t="str">
        <f t="shared" si="13"/>
        <v>B Neopost</v>
      </c>
      <c r="L100" s="68">
        <f t="shared" si="9"/>
        <v>620052002</v>
      </c>
      <c r="M100" s="67" t="str">
        <f t="shared" si="10"/>
        <v/>
      </c>
      <c r="N100" s="69">
        <f t="shared" si="14"/>
        <v>1000</v>
      </c>
      <c r="O100" s="67" t="s">
        <v>58</v>
      </c>
      <c r="Q100" s="104" t="str">
        <f t="shared" si="11"/>
        <v>2002</v>
      </c>
      <c r="R100" s="104" t="str">
        <f t="shared" si="12"/>
        <v>62005</v>
      </c>
      <c r="S100" s="104" t="e">
        <f>VLOOKUP(Q100,#REF!,2,FALSE)</f>
        <v>#REF!</v>
      </c>
      <c r="T100" s="104" t="e">
        <f>VLOOKUP(Q100,#REF!,5,FALSE)</f>
        <v>#REF!</v>
      </c>
      <c r="U100" s="104">
        <f t="shared" si="15"/>
        <v>0</v>
      </c>
      <c r="V100" s="104" t="e">
        <f>VLOOKUP(R100,#REF!,2,FALSE)</f>
        <v>#REF!</v>
      </c>
    </row>
    <row r="101" spans="1:22" ht="19.8" hidden="1" x14ac:dyDescent="0.5">
      <c r="A101" s="60" t="s">
        <v>56</v>
      </c>
      <c r="B101" s="70">
        <v>446</v>
      </c>
      <c r="C101" s="58" t="s">
        <v>51</v>
      </c>
      <c r="D101" s="61" t="s">
        <v>61</v>
      </c>
      <c r="E101" s="62"/>
      <c r="F101" s="63"/>
      <c r="G101" s="57"/>
      <c r="H101" s="64">
        <v>620185111</v>
      </c>
      <c r="I101" s="74">
        <v>74000</v>
      </c>
      <c r="J101" s="66"/>
      <c r="K101" s="67" t="str">
        <f t="shared" si="13"/>
        <v>B446 SIBA</v>
      </c>
      <c r="L101" s="68">
        <f t="shared" si="9"/>
        <v>620185111</v>
      </c>
      <c r="M101" s="67" t="str">
        <f t="shared" si="10"/>
        <v/>
      </c>
      <c r="N101" s="69">
        <f t="shared" si="14"/>
        <v>74000</v>
      </c>
      <c r="O101" s="67" t="s">
        <v>58</v>
      </c>
      <c r="Q101" s="104" t="str">
        <f t="shared" si="11"/>
        <v>5111</v>
      </c>
      <c r="R101" s="104" t="str">
        <f t="shared" si="12"/>
        <v>62018</v>
      </c>
      <c r="S101" s="104" t="e">
        <f>VLOOKUP(Q101,#REF!,2,FALSE)</f>
        <v>#REF!</v>
      </c>
      <c r="T101" s="104" t="e">
        <f>VLOOKUP(Q101,#REF!,5,FALSE)</f>
        <v>#REF!</v>
      </c>
      <c r="U101" s="104">
        <f t="shared" si="15"/>
        <v>0</v>
      </c>
      <c r="V101" s="104" t="e">
        <f>VLOOKUP(R101,#REF!,2,FALSE)</f>
        <v>#REF!</v>
      </c>
    </row>
    <row r="102" spans="1:22" ht="19.8" hidden="1" x14ac:dyDescent="0.5">
      <c r="A102" s="60" t="s">
        <v>56</v>
      </c>
      <c r="B102" s="70">
        <v>447</v>
      </c>
      <c r="C102" s="58" t="s">
        <v>51</v>
      </c>
      <c r="D102" s="61" t="s">
        <v>108</v>
      </c>
      <c r="E102" s="62"/>
      <c r="F102" s="63"/>
      <c r="G102" s="57"/>
      <c r="H102" s="64">
        <v>500015905</v>
      </c>
      <c r="I102" s="74">
        <v>33983.449999999997</v>
      </c>
      <c r="J102" s="66"/>
      <c r="K102" s="67" t="str">
        <f t="shared" si="13"/>
        <v>B447 Chaps Q3 DCLG</v>
      </c>
      <c r="L102" s="68">
        <f t="shared" si="9"/>
        <v>500015905</v>
      </c>
      <c r="M102" s="67" t="str">
        <f t="shared" si="10"/>
        <v/>
      </c>
      <c r="N102" s="69">
        <f t="shared" si="14"/>
        <v>33983.449999999997</v>
      </c>
      <c r="O102" s="67" t="s">
        <v>58</v>
      </c>
      <c r="Q102" s="104" t="str">
        <f t="shared" si="11"/>
        <v>5905</v>
      </c>
      <c r="R102" s="104" t="str">
        <f t="shared" si="12"/>
        <v>50001</v>
      </c>
      <c r="S102" s="104" t="e">
        <f>VLOOKUP(Q102,#REF!,2,FALSE)</f>
        <v>#REF!</v>
      </c>
      <c r="T102" s="104" t="e">
        <f>VLOOKUP(Q102,#REF!,5,FALSE)</f>
        <v>#REF!</v>
      </c>
      <c r="U102" s="104">
        <f t="shared" si="15"/>
        <v>0</v>
      </c>
      <c r="V102" s="104" t="e">
        <f>VLOOKUP(R102,#REF!,2,FALSE)</f>
        <v>#REF!</v>
      </c>
    </row>
    <row r="103" spans="1:22" ht="19.8" hidden="1" x14ac:dyDescent="0.5">
      <c r="A103" s="60" t="s">
        <v>56</v>
      </c>
      <c r="B103" s="70">
        <v>448</v>
      </c>
      <c r="C103" s="58" t="s">
        <v>51</v>
      </c>
      <c r="D103" s="61" t="s">
        <v>61</v>
      </c>
      <c r="E103" s="62"/>
      <c r="F103" s="63"/>
      <c r="G103" s="57"/>
      <c r="H103" s="64">
        <v>620185111</v>
      </c>
      <c r="I103" s="74">
        <v>8000</v>
      </c>
      <c r="J103" s="66"/>
      <c r="K103" s="67" t="str">
        <f t="shared" si="13"/>
        <v>B448 SIBA</v>
      </c>
      <c r="L103" s="68">
        <f t="shared" si="9"/>
        <v>620185111</v>
      </c>
      <c r="M103" s="67" t="str">
        <f t="shared" si="10"/>
        <v/>
      </c>
      <c r="N103" s="69">
        <f t="shared" si="14"/>
        <v>8000</v>
      </c>
      <c r="O103" s="67" t="s">
        <v>58</v>
      </c>
      <c r="Q103" s="104" t="str">
        <f t="shared" si="11"/>
        <v>5111</v>
      </c>
      <c r="R103" s="104" t="str">
        <f t="shared" si="12"/>
        <v>62018</v>
      </c>
      <c r="S103" s="104" t="e">
        <f>VLOOKUP(Q103,#REF!,2,FALSE)</f>
        <v>#REF!</v>
      </c>
      <c r="T103" s="104" t="e">
        <f>VLOOKUP(Q103,#REF!,5,FALSE)</f>
        <v>#REF!</v>
      </c>
      <c r="U103" s="104">
        <f t="shared" si="15"/>
        <v>0</v>
      </c>
      <c r="V103" s="104" t="e">
        <f>VLOOKUP(R103,#REF!,2,FALSE)</f>
        <v>#REF!</v>
      </c>
    </row>
    <row r="104" spans="1:22" ht="19.8" hidden="1" x14ac:dyDescent="0.5">
      <c r="A104" s="60" t="s">
        <v>56</v>
      </c>
      <c r="B104" s="70">
        <v>449</v>
      </c>
      <c r="C104" s="58" t="s">
        <v>51</v>
      </c>
      <c r="D104" s="61" t="s">
        <v>81</v>
      </c>
      <c r="E104" s="62"/>
      <c r="F104" s="63"/>
      <c r="G104" s="57"/>
      <c r="H104" s="64">
        <v>300022445</v>
      </c>
      <c r="I104" s="74">
        <v>894.08</v>
      </c>
      <c r="J104" s="66"/>
      <c r="K104" s="67" t="str">
        <f t="shared" si="13"/>
        <v>B449 Natwest Bank Charges</v>
      </c>
      <c r="L104" s="68">
        <f t="shared" si="9"/>
        <v>300022445</v>
      </c>
      <c r="M104" s="67" t="str">
        <f t="shared" si="10"/>
        <v/>
      </c>
      <c r="N104" s="69">
        <f t="shared" si="14"/>
        <v>894.08</v>
      </c>
      <c r="O104" s="67" t="s">
        <v>58</v>
      </c>
      <c r="Q104" s="104" t="str">
        <f t="shared" si="11"/>
        <v>2445</v>
      </c>
      <c r="R104" s="104" t="str">
        <f t="shared" si="12"/>
        <v>30002</v>
      </c>
      <c r="S104" s="104" t="e">
        <f>VLOOKUP(Q104,#REF!,2,FALSE)</f>
        <v>#REF!</v>
      </c>
      <c r="T104" s="104" t="e">
        <f>VLOOKUP(Q104,#REF!,5,FALSE)</f>
        <v>#REF!</v>
      </c>
      <c r="U104" s="104">
        <f t="shared" si="15"/>
        <v>0</v>
      </c>
      <c r="V104" s="104" t="e">
        <f>VLOOKUP(R104,#REF!,2,FALSE)</f>
        <v>#REF!</v>
      </c>
    </row>
    <row r="105" spans="1:22" ht="19.8" hidden="1" x14ac:dyDescent="0.5">
      <c r="A105" s="60"/>
      <c r="B105" s="70"/>
      <c r="C105" s="58" t="s">
        <v>51</v>
      </c>
      <c r="D105" s="61" t="s">
        <v>82</v>
      </c>
      <c r="E105" s="62"/>
      <c r="F105" s="63"/>
      <c r="G105" s="57"/>
      <c r="H105" s="64">
        <v>620205025</v>
      </c>
      <c r="I105" s="74"/>
      <c r="J105" s="66">
        <v>509279.33</v>
      </c>
      <c r="K105" s="67" t="str">
        <f t="shared" si="13"/>
        <v xml:space="preserve"> Academy Bacs</v>
      </c>
      <c r="L105" s="68">
        <f t="shared" si="9"/>
        <v>620205025</v>
      </c>
      <c r="M105" s="67" t="str">
        <f t="shared" si="10"/>
        <v xml:space="preserve"> </v>
      </c>
      <c r="N105" s="69">
        <f t="shared" si="14"/>
        <v>509279.33</v>
      </c>
      <c r="O105" s="67" t="s">
        <v>58</v>
      </c>
      <c r="Q105" s="104" t="str">
        <f t="shared" si="11"/>
        <v>5025</v>
      </c>
      <c r="R105" s="104" t="str">
        <f t="shared" si="12"/>
        <v>62020</v>
      </c>
      <c r="S105" s="104" t="e">
        <f>VLOOKUP(Q105,#REF!,2,FALSE)</f>
        <v>#REF!</v>
      </c>
      <c r="T105" s="104" t="e">
        <f>VLOOKUP(Q105,#REF!,5,FALSE)</f>
        <v>#REF!</v>
      </c>
      <c r="U105" s="104">
        <f t="shared" si="15"/>
        <v>0</v>
      </c>
      <c r="V105" s="104" t="e">
        <f>VLOOKUP(R105,#REF!,2,FALSE)</f>
        <v>#REF!</v>
      </c>
    </row>
    <row r="106" spans="1:22" ht="19.8" hidden="1" x14ac:dyDescent="0.5">
      <c r="A106" s="60"/>
      <c r="B106" s="70"/>
      <c r="C106" s="58" t="s">
        <v>51</v>
      </c>
      <c r="D106" s="61" t="s">
        <v>83</v>
      </c>
      <c r="E106" s="62"/>
      <c r="F106" s="63"/>
      <c r="G106" s="57"/>
      <c r="H106" s="64">
        <v>620205025</v>
      </c>
      <c r="I106" s="74"/>
      <c r="J106" s="66">
        <v>515594.99</v>
      </c>
      <c r="K106" s="67" t="str">
        <f t="shared" si="13"/>
        <v xml:space="preserve"> Integra Bacs</v>
      </c>
      <c r="L106" s="68">
        <f t="shared" si="9"/>
        <v>620205025</v>
      </c>
      <c r="M106" s="67" t="str">
        <f t="shared" si="10"/>
        <v xml:space="preserve"> </v>
      </c>
      <c r="N106" s="69">
        <f t="shared" si="14"/>
        <v>515594.99</v>
      </c>
      <c r="O106" s="67" t="s">
        <v>58</v>
      </c>
      <c r="Q106" s="104" t="str">
        <f t="shared" si="11"/>
        <v>5025</v>
      </c>
      <c r="R106" s="104" t="str">
        <f t="shared" si="12"/>
        <v>62020</v>
      </c>
      <c r="S106" s="104" t="e">
        <f>VLOOKUP(Q106,#REF!,2,FALSE)</f>
        <v>#REF!</v>
      </c>
      <c r="T106" s="104" t="e">
        <f>VLOOKUP(Q106,#REF!,5,FALSE)</f>
        <v>#REF!</v>
      </c>
      <c r="U106" s="104">
        <f t="shared" si="15"/>
        <v>0</v>
      </c>
      <c r="V106" s="104" t="e">
        <f>VLOOKUP(R106,#REF!,2,FALSE)</f>
        <v>#REF!</v>
      </c>
    </row>
    <row r="107" spans="1:22" ht="19.8" hidden="1" x14ac:dyDescent="0.5">
      <c r="A107" s="60"/>
      <c r="B107" s="70"/>
      <c r="C107" s="58" t="s">
        <v>51</v>
      </c>
      <c r="D107" s="61" t="s">
        <v>84</v>
      </c>
      <c r="E107" s="62"/>
      <c r="F107" s="63"/>
      <c r="G107" s="57"/>
      <c r="H107" s="64">
        <v>620205067</v>
      </c>
      <c r="I107" s="66">
        <v>509279.33</v>
      </c>
      <c r="J107" s="66"/>
      <c r="K107" s="67" t="str">
        <f t="shared" si="13"/>
        <v xml:space="preserve"> Academy Bacs (presented chqs code)</v>
      </c>
      <c r="L107" s="68">
        <f t="shared" si="9"/>
        <v>620205067</v>
      </c>
      <c r="M107" s="67" t="str">
        <f t="shared" si="10"/>
        <v/>
      </c>
      <c r="N107" s="69">
        <f t="shared" si="14"/>
        <v>509279.33</v>
      </c>
      <c r="O107" s="67" t="s">
        <v>58</v>
      </c>
      <c r="Q107" s="104" t="str">
        <f t="shared" si="11"/>
        <v>5067</v>
      </c>
      <c r="R107" s="104" t="str">
        <f t="shared" si="12"/>
        <v>62020</v>
      </c>
      <c r="S107" s="104" t="e">
        <f>VLOOKUP(Q107,#REF!,2,FALSE)</f>
        <v>#REF!</v>
      </c>
      <c r="T107" s="104" t="e">
        <f>VLOOKUP(Q107,#REF!,5,FALSE)</f>
        <v>#REF!</v>
      </c>
      <c r="U107" s="104">
        <f t="shared" si="15"/>
        <v>0</v>
      </c>
      <c r="V107" s="104" t="e">
        <f>VLOOKUP(R107,#REF!,2,FALSE)</f>
        <v>#REF!</v>
      </c>
    </row>
    <row r="108" spans="1:22" ht="19.8" hidden="1" x14ac:dyDescent="0.5">
      <c r="A108" s="60"/>
      <c r="B108" s="70"/>
      <c r="C108" s="58" t="s">
        <v>51</v>
      </c>
      <c r="D108" s="61" t="s">
        <v>85</v>
      </c>
      <c r="E108" s="62"/>
      <c r="F108" s="63"/>
      <c r="G108" s="57"/>
      <c r="H108" s="64">
        <v>620205067</v>
      </c>
      <c r="I108" s="66">
        <v>515594.99</v>
      </c>
      <c r="J108" s="66"/>
      <c r="K108" s="67" t="str">
        <f t="shared" si="13"/>
        <v xml:space="preserve"> Integra Bacs (presented chqs code.)</v>
      </c>
      <c r="L108" s="68">
        <f t="shared" si="9"/>
        <v>620205067</v>
      </c>
      <c r="M108" s="67" t="str">
        <f t="shared" si="10"/>
        <v/>
      </c>
      <c r="N108" s="69">
        <f t="shared" si="14"/>
        <v>515594.99</v>
      </c>
      <c r="O108" s="67" t="s">
        <v>58</v>
      </c>
      <c r="Q108" s="104" t="str">
        <f t="shared" si="11"/>
        <v>5067</v>
      </c>
      <c r="R108" s="104" t="str">
        <f t="shared" si="12"/>
        <v>62020</v>
      </c>
      <c r="S108" s="104" t="e">
        <f>VLOOKUP(Q108,#REF!,2,FALSE)</f>
        <v>#REF!</v>
      </c>
      <c r="T108" s="104" t="e">
        <f>VLOOKUP(Q108,#REF!,5,FALSE)</f>
        <v>#REF!</v>
      </c>
      <c r="U108" s="104">
        <f t="shared" si="15"/>
        <v>0</v>
      </c>
      <c r="V108" s="104" t="e">
        <f>VLOOKUP(R108,#REF!,2,FALSE)</f>
        <v>#REF!</v>
      </c>
    </row>
    <row r="109" spans="1:22" ht="19.8" hidden="1" x14ac:dyDescent="0.5">
      <c r="A109" s="60"/>
      <c r="B109" s="70"/>
      <c r="C109" s="58" t="s">
        <v>51</v>
      </c>
      <c r="D109" s="61" t="s">
        <v>88</v>
      </c>
      <c r="E109" s="62"/>
      <c r="F109" s="63"/>
      <c r="G109" s="57"/>
      <c r="H109" s="64">
        <v>620209844</v>
      </c>
      <c r="I109" s="74"/>
      <c r="J109" s="66">
        <f>SUM(I10:I108)-SUM(J10:J108)</f>
        <v>10219337.400000002</v>
      </c>
      <c r="K109" s="67" t="str">
        <f t="shared" si="13"/>
        <v xml:space="preserve"> B Forms November 2014</v>
      </c>
      <c r="L109" s="68">
        <f t="shared" si="9"/>
        <v>620209844</v>
      </c>
      <c r="M109" s="67" t="str">
        <f t="shared" si="10"/>
        <v xml:space="preserve"> </v>
      </c>
      <c r="N109" s="69">
        <f t="shared" si="14"/>
        <v>10219337.400000002</v>
      </c>
      <c r="O109" s="67" t="s">
        <v>58</v>
      </c>
      <c r="Q109" s="104" t="str">
        <f t="shared" si="11"/>
        <v>9844</v>
      </c>
      <c r="R109" s="104" t="str">
        <f t="shared" si="12"/>
        <v>62020</v>
      </c>
      <c r="S109" s="104" t="e">
        <f>VLOOKUP(Q109,#REF!,2,FALSE)</f>
        <v>#REF!</v>
      </c>
      <c r="T109" s="104" t="e">
        <f>VLOOKUP(Q109,#REF!,5,FALSE)</f>
        <v>#REF!</v>
      </c>
      <c r="U109" s="104">
        <f t="shared" si="15"/>
        <v>0</v>
      </c>
      <c r="V109" s="104" t="e">
        <f>VLOOKUP(R109,#REF!,2,FALSE)</f>
        <v>#REF!</v>
      </c>
    </row>
    <row r="110" spans="1:22" ht="15.6" x14ac:dyDescent="0.3">
      <c r="A110" s="93"/>
      <c r="B110" s="91"/>
      <c r="C110" s="91"/>
      <c r="D110" s="91"/>
      <c r="E110" s="91"/>
      <c r="F110" s="91"/>
    </row>
    <row r="111" spans="1:22" ht="15.6" x14ac:dyDescent="0.3">
      <c r="A111" s="89"/>
      <c r="B111" s="37"/>
      <c r="C111" s="37"/>
      <c r="D111" s="91"/>
      <c r="E111" s="89"/>
      <c r="F111" s="37"/>
    </row>
    <row r="112" spans="1:22" ht="15.6" x14ac:dyDescent="0.3">
      <c r="A112" s="89"/>
      <c r="B112" s="91"/>
      <c r="C112" s="91"/>
      <c r="D112" s="91"/>
      <c r="E112" s="89"/>
      <c r="F112" s="37"/>
      <c r="G112" s="91"/>
      <c r="H112" s="94"/>
      <c r="I112" s="95"/>
      <c r="J112" s="96"/>
    </row>
    <row r="113" spans="1:10" ht="15.6" x14ac:dyDescent="0.3">
      <c r="A113" s="89"/>
      <c r="B113" s="90"/>
      <c r="C113" s="37"/>
      <c r="D113" s="91"/>
      <c r="E113" s="89"/>
      <c r="F113" s="37"/>
      <c r="G113" s="91"/>
      <c r="H113" s="94"/>
      <c r="I113" s="95"/>
      <c r="J113" s="96"/>
    </row>
    <row r="114" spans="1:10" ht="15.6" x14ac:dyDescent="0.3">
      <c r="G114" s="91"/>
      <c r="H114" s="94"/>
      <c r="I114" s="97"/>
      <c r="J114" s="96"/>
    </row>
    <row r="115" spans="1:10" ht="15.6" x14ac:dyDescent="0.3">
      <c r="G115" s="91"/>
      <c r="H115" s="94"/>
      <c r="I115" s="97"/>
      <c r="J115" s="96"/>
    </row>
    <row r="116" spans="1:10" ht="15.6" x14ac:dyDescent="0.3">
      <c r="G116" s="91"/>
      <c r="H116" s="94"/>
      <c r="I116" s="95"/>
      <c r="J116" s="96"/>
    </row>
    <row r="117" spans="1:10" ht="15.6" x14ac:dyDescent="0.3">
      <c r="G117" s="98"/>
      <c r="H117" s="99"/>
      <c r="I117" s="95"/>
      <c r="J117" s="96"/>
    </row>
    <row r="118" spans="1:10" ht="15.6" x14ac:dyDescent="0.3">
      <c r="G118" s="91"/>
      <c r="H118" s="94"/>
      <c r="I118" s="95"/>
      <c r="J118" s="96"/>
    </row>
    <row r="119" spans="1:10" ht="15.6" x14ac:dyDescent="0.3">
      <c r="F119" s="100"/>
      <c r="G119" s="91"/>
      <c r="H119" s="94"/>
      <c r="I119" s="95"/>
      <c r="J119" s="96"/>
    </row>
    <row r="120" spans="1:10" ht="15.6" x14ac:dyDescent="0.3">
      <c r="F120" s="100"/>
      <c r="G120" s="91"/>
      <c r="H120" s="94"/>
      <c r="I120" s="95"/>
      <c r="J120" s="96"/>
    </row>
    <row r="121" spans="1:10" ht="15.6" x14ac:dyDescent="0.3">
      <c r="F121" s="100"/>
      <c r="G121" s="98"/>
      <c r="H121" s="99"/>
    </row>
    <row r="122" spans="1:10" ht="15.6" x14ac:dyDescent="0.3">
      <c r="F122" s="100"/>
      <c r="G122" s="98"/>
      <c r="H122" s="99"/>
    </row>
    <row r="123" spans="1:10" x14ac:dyDescent="0.25">
      <c r="F123" s="100"/>
    </row>
    <row r="124" spans="1:10" x14ac:dyDescent="0.25">
      <c r="D124" s="101"/>
      <c r="E124" s="101"/>
      <c r="F124" s="100"/>
    </row>
    <row r="125" spans="1:10" x14ac:dyDescent="0.25">
      <c r="D125" s="101"/>
      <c r="F125" s="100"/>
    </row>
    <row r="126" spans="1:10" x14ac:dyDescent="0.25">
      <c r="D126" s="101"/>
      <c r="F126" s="100"/>
    </row>
    <row r="127" spans="1:10" x14ac:dyDescent="0.25">
      <c r="D127" s="101"/>
      <c r="E127" s="101"/>
      <c r="F127" s="102"/>
    </row>
    <row r="128" spans="1:10" x14ac:dyDescent="0.25">
      <c r="D128" s="101"/>
      <c r="E128" s="101"/>
      <c r="F128" s="100"/>
    </row>
    <row r="129" spans="4:6" x14ac:dyDescent="0.25">
      <c r="D129" s="101"/>
      <c r="E129" s="101"/>
      <c r="F129" s="100"/>
    </row>
  </sheetData>
  <autoFilter ref="A9:U109" xr:uid="{00000000-0009-0000-0000-000007000000}">
    <filterColumn colId="19">
      <filters>
        <filter val="#N/A"/>
      </filters>
    </filterColumn>
    <filterColumn colId="20">
      <filters>
        <filter val="0"/>
      </filters>
    </filterColumn>
  </autoFilter>
  <mergeCells count="2">
    <mergeCell ref="A6:B6"/>
    <mergeCell ref="K8:O8"/>
  </mergeCells>
  <pageMargins left="0.70866141732283472" right="0.70866141732283472" top="0.35433070866141736" bottom="0.35433070866141736" header="0.31496062992125984" footer="0.31496062992125984"/>
  <pageSetup paperSize="9" scale="4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filterMode="1">
    <tabColor theme="7" tint="0.39997558519241921"/>
  </sheetPr>
  <dimension ref="A1:Y166"/>
  <sheetViews>
    <sheetView topLeftCell="O1" workbookViewId="0">
      <selection activeCell="H1481" sqref="H1481"/>
    </sheetView>
  </sheetViews>
  <sheetFormatPr defaultColWidth="9.109375" defaultRowHeight="13.8" x14ac:dyDescent="0.3"/>
  <cols>
    <col min="1" max="1" width="9.109375" style="171" customWidth="1"/>
    <col min="2" max="2" width="29.33203125" style="126" customWidth="1"/>
    <col min="3" max="3" width="10.6640625" style="128" customWidth="1"/>
    <col min="4" max="5" width="13.33203125" style="128" bestFit="1" customWidth="1"/>
    <col min="6" max="6" width="14.33203125" style="128" bestFit="1" customWidth="1"/>
    <col min="7" max="7" width="4.5546875" style="168" bestFit="1" customWidth="1"/>
    <col min="8" max="8" width="7.33203125" style="169" customWidth="1"/>
    <col min="9" max="9" width="3.33203125" style="157" customWidth="1"/>
    <col min="10" max="10" width="14.33203125" style="157" customWidth="1"/>
    <col min="11" max="11" width="13.33203125" style="170" customWidth="1"/>
    <col min="12" max="12" width="14.44140625" style="157" customWidth="1"/>
    <col min="13" max="13" width="11.6640625" style="157" bestFit="1" customWidth="1"/>
    <col min="14" max="14" width="27.44140625" style="126" bestFit="1" customWidth="1"/>
    <col min="15" max="15" width="10.44140625" style="126" bestFit="1" customWidth="1"/>
    <col min="16" max="16" width="8.88671875" style="126"/>
    <col min="17" max="17" width="11.6640625" style="127" customWidth="1"/>
    <col min="18" max="18" width="8.88671875" style="126"/>
    <col min="19" max="19" width="2.5546875" style="105" customWidth="1"/>
    <col min="20" max="20" width="9.109375" style="104"/>
    <col min="21" max="21" width="10.44140625" style="104" customWidth="1"/>
    <col min="22" max="22" width="28.88671875" style="104" bestFit="1" customWidth="1"/>
    <col min="23" max="24" width="9.109375" style="104"/>
    <col min="25" max="25" width="18.44140625" style="104" bestFit="1" customWidth="1"/>
    <col min="26" max="16384" width="9.109375" style="14"/>
  </cols>
  <sheetData>
    <row r="1" spans="1:25" ht="16.5" customHeight="1" x14ac:dyDescent="0.3">
      <c r="A1" s="193" t="s">
        <v>89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</row>
    <row r="2" spans="1:25" ht="16.5" customHeight="1" x14ac:dyDescent="0.3">
      <c r="A2" s="194">
        <v>42036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</row>
    <row r="3" spans="1:25" ht="16.5" customHeight="1" x14ac:dyDescent="0.3">
      <c r="G3" s="195" t="s">
        <v>109</v>
      </c>
      <c r="H3" s="196"/>
      <c r="I3" s="196"/>
      <c r="J3" s="196"/>
      <c r="K3" s="196"/>
      <c r="L3" s="196"/>
      <c r="M3" s="197"/>
    </row>
    <row r="4" spans="1:25" ht="16.5" customHeight="1" x14ac:dyDescent="0.25">
      <c r="A4" s="172" t="s">
        <v>49</v>
      </c>
      <c r="B4" s="173" t="s">
        <v>152</v>
      </c>
      <c r="C4" s="130" t="s">
        <v>153</v>
      </c>
      <c r="D4" s="129" t="s">
        <v>110</v>
      </c>
      <c r="E4" s="130" t="s">
        <v>111</v>
      </c>
      <c r="F4" s="129" t="s">
        <v>112</v>
      </c>
      <c r="G4" s="198" t="s">
        <v>113</v>
      </c>
      <c r="H4" s="198"/>
      <c r="I4" s="131" t="s">
        <v>114</v>
      </c>
      <c r="J4" s="132" t="s">
        <v>115</v>
      </c>
      <c r="K4" s="133" t="s">
        <v>116</v>
      </c>
      <c r="L4" s="132" t="s">
        <v>47</v>
      </c>
      <c r="M4" s="134" t="s">
        <v>48</v>
      </c>
      <c r="N4" s="135"/>
      <c r="O4" s="135"/>
      <c r="P4" s="135"/>
      <c r="Q4" s="136"/>
      <c r="R4" s="135"/>
    </row>
    <row r="5" spans="1:25" ht="16.5" customHeight="1" x14ac:dyDescent="0.25">
      <c r="A5" s="175"/>
      <c r="B5" s="173"/>
      <c r="C5" s="138" t="s">
        <v>154</v>
      </c>
      <c r="D5" s="137" t="s">
        <v>117</v>
      </c>
      <c r="E5" s="138" t="s">
        <v>118</v>
      </c>
      <c r="F5" s="137"/>
      <c r="G5" s="139" t="s">
        <v>56</v>
      </c>
      <c r="H5" s="140" t="s">
        <v>119</v>
      </c>
      <c r="I5" s="141"/>
      <c r="J5" s="142"/>
      <c r="K5" s="143"/>
      <c r="L5" s="144"/>
      <c r="M5" s="145"/>
      <c r="N5" s="199" t="s">
        <v>50</v>
      </c>
      <c r="O5" s="199"/>
      <c r="P5" s="199"/>
      <c r="Q5" s="199"/>
      <c r="R5" s="199"/>
      <c r="W5" s="104" t="s">
        <v>92</v>
      </c>
    </row>
    <row r="6" spans="1:25" ht="16.5" customHeight="1" thickBot="1" x14ac:dyDescent="0.3">
      <c r="A6" s="177"/>
      <c r="B6" s="178"/>
      <c r="C6" s="147" t="s">
        <v>13</v>
      </c>
      <c r="D6" s="146" t="s">
        <v>13</v>
      </c>
      <c r="E6" s="147" t="s">
        <v>13</v>
      </c>
      <c r="F6" s="146" t="s">
        <v>13</v>
      </c>
      <c r="G6" s="148"/>
      <c r="H6" s="149"/>
      <c r="I6" s="150"/>
      <c r="J6" s="150"/>
      <c r="K6" s="151" t="s">
        <v>13</v>
      </c>
      <c r="L6" s="150" t="s">
        <v>13</v>
      </c>
      <c r="M6" s="148" t="s">
        <v>13</v>
      </c>
      <c r="N6" s="152" t="s">
        <v>52</v>
      </c>
      <c r="O6" s="152" t="s">
        <v>53</v>
      </c>
      <c r="P6" s="152" t="s">
        <v>54</v>
      </c>
      <c r="Q6" s="153" t="s">
        <v>43</v>
      </c>
      <c r="R6" s="152" t="s">
        <v>55</v>
      </c>
      <c r="T6" s="104" t="s">
        <v>90</v>
      </c>
      <c r="U6" s="104" t="s">
        <v>94</v>
      </c>
      <c r="V6" s="104" t="s">
        <v>0</v>
      </c>
      <c r="W6" s="104" t="s">
        <v>4</v>
      </c>
      <c r="X6" s="104" t="s">
        <v>4</v>
      </c>
      <c r="Y6" s="104" t="s">
        <v>14</v>
      </c>
    </row>
    <row r="7" spans="1:25" ht="16.5" hidden="1" customHeight="1" x14ac:dyDescent="0.4">
      <c r="A7" s="171">
        <v>42061</v>
      </c>
      <c r="B7" s="126" t="s">
        <v>207</v>
      </c>
      <c r="C7" s="154">
        <v>1281.08</v>
      </c>
      <c r="E7" s="154"/>
      <c r="G7" s="155" t="s">
        <v>56</v>
      </c>
      <c r="H7" s="156" t="s">
        <v>120</v>
      </c>
      <c r="K7" s="158">
        <v>600255064</v>
      </c>
      <c r="L7" s="164">
        <f>SUM(C7:C7)</f>
        <v>1281.08</v>
      </c>
      <c r="M7" s="159"/>
      <c r="N7" s="126" t="str">
        <f>CONCATENATE(,G7,H7,I7,J7,B7)</f>
        <v>BSantGroup Treasury</v>
      </c>
      <c r="O7" s="165">
        <f>+K7</f>
        <v>600255064</v>
      </c>
      <c r="P7" s="166" t="str">
        <f t="shared" ref="P7:P70" si="0">IF(L7&gt;0,""," ")</f>
        <v/>
      </c>
      <c r="Q7" s="127">
        <f>+L7+M7</f>
        <v>1281.08</v>
      </c>
      <c r="R7" s="67" t="s">
        <v>58</v>
      </c>
      <c r="T7" s="104" t="str">
        <f>RIGHT(O7,4)</f>
        <v>5064</v>
      </c>
      <c r="U7" s="104" t="str">
        <f>LEFT(O7,5)</f>
        <v>60025</v>
      </c>
      <c r="V7" s="104" t="e">
        <f>VLOOKUP(T7,#REF!,2,FALSE)</f>
        <v>#REF!</v>
      </c>
      <c r="W7" s="104" t="e">
        <f>VLOOKUP(T7,#REF!,5,FALSE)</f>
        <v>#REF!</v>
      </c>
      <c r="X7" s="104">
        <f>IF(Q7&gt;250,,"Yes")</f>
        <v>0</v>
      </c>
      <c r="Y7" s="104" t="e">
        <f>VLOOKUP(U7,#REF!,2,FALSE)</f>
        <v>#REF!</v>
      </c>
    </row>
    <row r="8" spans="1:25" ht="16.5" hidden="1" customHeight="1" x14ac:dyDescent="0.4">
      <c r="A8" s="171">
        <v>42038</v>
      </c>
      <c r="B8" s="126" t="s">
        <v>208</v>
      </c>
      <c r="C8" s="154"/>
      <c r="D8" s="128">
        <v>1795979</v>
      </c>
      <c r="E8" s="154"/>
      <c r="G8" s="155" t="s">
        <v>56</v>
      </c>
      <c r="H8" s="156">
        <v>450</v>
      </c>
      <c r="I8" s="157" t="s">
        <v>51</v>
      </c>
      <c r="K8" s="158">
        <v>680035003</v>
      </c>
      <c r="L8" s="157">
        <v>1749883</v>
      </c>
      <c r="M8" s="159"/>
      <c r="N8" s="126" t="str">
        <f>CONCATENATE(,G8,H8,I8,J8,B8)</f>
        <v>B450 Lcc Gen City Fund</v>
      </c>
      <c r="O8" s="165">
        <f t="shared" ref="O8:O71" si="1">+K8</f>
        <v>680035003</v>
      </c>
      <c r="P8" s="166" t="str">
        <f t="shared" si="0"/>
        <v/>
      </c>
      <c r="Q8" s="127">
        <f t="shared" ref="Q8:Q71" si="2">+L8+M8</f>
        <v>1749883</v>
      </c>
      <c r="R8" s="67" t="s">
        <v>58</v>
      </c>
      <c r="T8" s="104" t="str">
        <f t="shared" ref="T8:T71" si="3">RIGHT(O8,4)</f>
        <v>5003</v>
      </c>
      <c r="U8" s="104" t="str">
        <f t="shared" ref="U8:U71" si="4">LEFT(O8,5)</f>
        <v>68003</v>
      </c>
      <c r="V8" s="104" t="e">
        <f>VLOOKUP(T8,#REF!,2,FALSE)</f>
        <v>#REF!</v>
      </c>
      <c r="W8" s="104" t="e">
        <f>VLOOKUP(T8,#REF!,5,FALSE)</f>
        <v>#REF!</v>
      </c>
      <c r="X8" s="104">
        <f t="shared" ref="X8:X71" si="5">IF(Q8&gt;250,,"Yes")</f>
        <v>0</v>
      </c>
      <c r="Y8" s="104" t="e">
        <f>VLOOKUP(U8,#REF!,2,FALSE)</f>
        <v>#REF!</v>
      </c>
    </row>
    <row r="9" spans="1:25" ht="17.25" hidden="1" customHeight="1" x14ac:dyDescent="0.4">
      <c r="A9" s="171">
        <v>42038</v>
      </c>
      <c r="B9" s="126" t="s">
        <v>208</v>
      </c>
      <c r="C9" s="154"/>
      <c r="E9" s="154"/>
      <c r="G9" s="155" t="s">
        <v>56</v>
      </c>
      <c r="H9" s="156">
        <v>450</v>
      </c>
      <c r="K9" s="158">
        <v>680035017</v>
      </c>
      <c r="L9" s="157">
        <v>46096</v>
      </c>
      <c r="M9" s="159"/>
      <c r="N9" s="126" t="str">
        <f t="shared" ref="N9:N72" si="6">CONCATENATE(,G9,H9,I9,J9,B9)</f>
        <v>B450Lcc Gen City Fund</v>
      </c>
      <c r="O9" s="165">
        <f t="shared" si="1"/>
        <v>680035017</v>
      </c>
      <c r="P9" s="166" t="str">
        <f t="shared" si="0"/>
        <v/>
      </c>
      <c r="Q9" s="127">
        <f t="shared" si="2"/>
        <v>46096</v>
      </c>
      <c r="R9" s="67" t="s">
        <v>58</v>
      </c>
      <c r="T9" s="104" t="str">
        <f t="shared" si="3"/>
        <v>5017</v>
      </c>
      <c r="U9" s="104" t="str">
        <f t="shared" si="4"/>
        <v>68003</v>
      </c>
      <c r="V9" s="104" t="e">
        <f>VLOOKUP(T9,#REF!,2,FALSE)</f>
        <v>#REF!</v>
      </c>
      <c r="W9" s="104" t="e">
        <f>VLOOKUP(T9,#REF!,5,FALSE)</f>
        <v>#REF!</v>
      </c>
      <c r="X9" s="104">
        <f t="shared" si="5"/>
        <v>0</v>
      </c>
      <c r="Y9" s="104" t="e">
        <f>VLOOKUP(U9,#REF!,2,FALSE)</f>
        <v>#REF!</v>
      </c>
    </row>
    <row r="10" spans="1:25" ht="16.5" hidden="1" customHeight="1" x14ac:dyDescent="0.4">
      <c r="A10" s="171">
        <v>42038</v>
      </c>
      <c r="B10" s="126" t="s">
        <v>209</v>
      </c>
      <c r="C10" s="154"/>
      <c r="D10" s="128">
        <v>298062.09999999998</v>
      </c>
      <c r="E10" s="154"/>
      <c r="G10" s="155" t="s">
        <v>56</v>
      </c>
      <c r="H10" s="156">
        <v>451</v>
      </c>
      <c r="I10" s="157" t="s">
        <v>51</v>
      </c>
      <c r="K10" s="158">
        <v>680035002</v>
      </c>
      <c r="L10" s="157">
        <v>290522.2</v>
      </c>
      <c r="M10" s="159"/>
      <c r="N10" s="126" t="str">
        <f t="shared" si="6"/>
        <v>B451 LCC LPA Precept</v>
      </c>
      <c r="O10" s="165">
        <f t="shared" si="1"/>
        <v>680035002</v>
      </c>
      <c r="P10" s="166" t="str">
        <f t="shared" si="0"/>
        <v/>
      </c>
      <c r="Q10" s="127">
        <f t="shared" si="2"/>
        <v>290522.2</v>
      </c>
      <c r="R10" s="67" t="s">
        <v>58</v>
      </c>
      <c r="T10" s="104" t="str">
        <f t="shared" si="3"/>
        <v>5002</v>
      </c>
      <c r="U10" s="104" t="str">
        <f t="shared" si="4"/>
        <v>68003</v>
      </c>
      <c r="V10" s="104" t="e">
        <f>VLOOKUP(T10,#REF!,2,FALSE)</f>
        <v>#REF!</v>
      </c>
      <c r="W10" s="104" t="e">
        <f>VLOOKUP(T10,#REF!,5,FALSE)</f>
        <v>#REF!</v>
      </c>
      <c r="X10" s="104">
        <f t="shared" si="5"/>
        <v>0</v>
      </c>
      <c r="Y10" s="104" t="e">
        <f>VLOOKUP(U10,#REF!,2,FALSE)</f>
        <v>#REF!</v>
      </c>
    </row>
    <row r="11" spans="1:25" ht="16.5" hidden="1" customHeight="1" x14ac:dyDescent="0.4">
      <c r="A11" s="171">
        <v>42038</v>
      </c>
      <c r="B11" s="126" t="s">
        <v>209</v>
      </c>
      <c r="C11" s="154"/>
      <c r="E11" s="154"/>
      <c r="G11" s="155" t="s">
        <v>56</v>
      </c>
      <c r="H11" s="156">
        <v>451</v>
      </c>
      <c r="K11" s="158">
        <v>680035906</v>
      </c>
      <c r="L11" s="157">
        <v>7539.9</v>
      </c>
      <c r="M11" s="159"/>
      <c r="N11" s="126" t="str">
        <f t="shared" si="6"/>
        <v>B451LCC LPA Precept</v>
      </c>
      <c r="O11" s="165">
        <f t="shared" si="1"/>
        <v>680035906</v>
      </c>
      <c r="P11" s="166" t="str">
        <f t="shared" si="0"/>
        <v/>
      </c>
      <c r="Q11" s="127">
        <f t="shared" si="2"/>
        <v>7539.9</v>
      </c>
      <c r="R11" s="67" t="s">
        <v>58</v>
      </c>
      <c r="T11" s="104" t="str">
        <f t="shared" si="3"/>
        <v>5906</v>
      </c>
      <c r="U11" s="104" t="str">
        <f t="shared" si="4"/>
        <v>68003</v>
      </c>
      <c r="V11" s="104" t="e">
        <f>VLOOKUP(T11,#REF!,2,FALSE)</f>
        <v>#REF!</v>
      </c>
      <c r="W11" s="104" t="e">
        <f>VLOOKUP(T11,#REF!,5,FALSE)</f>
        <v>#REF!</v>
      </c>
      <c r="X11" s="104">
        <f t="shared" si="5"/>
        <v>0</v>
      </c>
      <c r="Y11" s="104" t="e">
        <f>VLOOKUP(U11,#REF!,2,FALSE)</f>
        <v>#REF!</v>
      </c>
    </row>
    <row r="12" spans="1:25" ht="16.5" hidden="1" customHeight="1" x14ac:dyDescent="0.4">
      <c r="A12" s="171">
        <v>42038</v>
      </c>
      <c r="B12" s="126" t="s">
        <v>210</v>
      </c>
      <c r="C12" s="154"/>
      <c r="D12" s="128">
        <v>111524</v>
      </c>
      <c r="E12" s="154"/>
      <c r="G12" s="155" t="s">
        <v>56</v>
      </c>
      <c r="H12" s="156">
        <v>452</v>
      </c>
      <c r="I12" s="157" t="s">
        <v>51</v>
      </c>
      <c r="K12" s="158">
        <v>680035000</v>
      </c>
      <c r="L12" s="157">
        <v>97539</v>
      </c>
      <c r="M12" s="159"/>
      <c r="N12" s="126" t="str">
        <f t="shared" si="6"/>
        <v>B452 Leicester &amp; Rutland Precept</v>
      </c>
      <c r="O12" s="165">
        <f t="shared" si="1"/>
        <v>680035000</v>
      </c>
      <c r="P12" s="166" t="str">
        <f t="shared" si="0"/>
        <v/>
      </c>
      <c r="Q12" s="127">
        <f t="shared" si="2"/>
        <v>97539</v>
      </c>
      <c r="R12" s="67" t="s">
        <v>58</v>
      </c>
      <c r="T12" s="104" t="str">
        <f t="shared" si="3"/>
        <v>5000</v>
      </c>
      <c r="U12" s="104" t="str">
        <f t="shared" si="4"/>
        <v>68003</v>
      </c>
      <c r="V12" s="104" t="e">
        <f>VLOOKUP(T12,#REF!,2,FALSE)</f>
        <v>#REF!</v>
      </c>
      <c r="W12" s="104" t="e">
        <f>VLOOKUP(T12,#REF!,5,FALSE)</f>
        <v>#REF!</v>
      </c>
      <c r="X12" s="104">
        <f t="shared" si="5"/>
        <v>0</v>
      </c>
      <c r="Y12" s="104" t="e">
        <f>VLOOKUP(U12,#REF!,2,FALSE)</f>
        <v>#REF!</v>
      </c>
    </row>
    <row r="13" spans="1:25" ht="16.5" hidden="1" customHeight="1" x14ac:dyDescent="0.4">
      <c r="A13" s="171">
        <v>42038</v>
      </c>
      <c r="B13" s="126" t="s">
        <v>210</v>
      </c>
      <c r="C13" s="154"/>
      <c r="E13" s="154"/>
      <c r="G13" s="155" t="s">
        <v>56</v>
      </c>
      <c r="H13" s="156">
        <v>452</v>
      </c>
      <c r="K13" s="158">
        <v>680035907</v>
      </c>
      <c r="L13" s="157">
        <v>2531</v>
      </c>
      <c r="M13" s="159"/>
      <c r="N13" s="126" t="str">
        <f t="shared" si="6"/>
        <v>B452Leicester &amp; Rutland Precept</v>
      </c>
      <c r="O13" s="165">
        <f t="shared" si="1"/>
        <v>680035907</v>
      </c>
      <c r="P13" s="166" t="str">
        <f t="shared" si="0"/>
        <v/>
      </c>
      <c r="Q13" s="127">
        <f t="shared" si="2"/>
        <v>2531</v>
      </c>
      <c r="R13" s="67" t="s">
        <v>58</v>
      </c>
      <c r="T13" s="104" t="str">
        <f t="shared" si="3"/>
        <v>5907</v>
      </c>
      <c r="U13" s="104" t="str">
        <f t="shared" si="4"/>
        <v>68003</v>
      </c>
      <c r="V13" s="104" t="e">
        <f>VLOOKUP(T13,#REF!,2,FALSE)</f>
        <v>#REF!</v>
      </c>
      <c r="W13" s="104" t="e">
        <f>VLOOKUP(T13,#REF!,5,FALSE)</f>
        <v>#REF!</v>
      </c>
      <c r="X13" s="104">
        <f t="shared" si="5"/>
        <v>0</v>
      </c>
      <c r="Y13" s="104" t="e">
        <f>VLOOKUP(U13,#REF!,2,FALSE)</f>
        <v>#REF!</v>
      </c>
    </row>
    <row r="14" spans="1:25" ht="16.5" hidden="1" customHeight="1" x14ac:dyDescent="0.4">
      <c r="A14" s="171">
        <v>42038</v>
      </c>
      <c r="B14" s="126" t="s">
        <v>210</v>
      </c>
      <c r="C14" s="154"/>
      <c r="E14" s="154"/>
      <c r="G14" s="155" t="s">
        <v>56</v>
      </c>
      <c r="H14" s="156">
        <v>452</v>
      </c>
      <c r="K14" s="158">
        <v>680035919</v>
      </c>
      <c r="L14" s="157">
        <v>11692</v>
      </c>
      <c r="M14" s="159"/>
      <c r="N14" s="126" t="str">
        <f t="shared" si="6"/>
        <v>B452Leicester &amp; Rutland Precept</v>
      </c>
      <c r="O14" s="165">
        <f t="shared" si="1"/>
        <v>680035919</v>
      </c>
      <c r="P14" s="166" t="str">
        <f t="shared" si="0"/>
        <v/>
      </c>
      <c r="Q14" s="127">
        <f t="shared" si="2"/>
        <v>11692</v>
      </c>
      <c r="R14" s="67" t="s">
        <v>58</v>
      </c>
      <c r="T14" s="104" t="str">
        <f t="shared" si="3"/>
        <v>5919</v>
      </c>
      <c r="U14" s="104" t="str">
        <f t="shared" si="4"/>
        <v>68003</v>
      </c>
      <c r="V14" s="104" t="e">
        <f>VLOOKUP(T14,#REF!,2,FALSE)</f>
        <v>#REF!</v>
      </c>
      <c r="W14" s="104" t="e">
        <f>VLOOKUP(T14,#REF!,5,FALSE)</f>
        <v>#REF!</v>
      </c>
      <c r="X14" s="104">
        <f t="shared" si="5"/>
        <v>0</v>
      </c>
      <c r="Y14" s="104" t="e">
        <f>VLOOKUP(U14,#REF!,2,FALSE)</f>
        <v>#REF!</v>
      </c>
    </row>
    <row r="15" spans="1:25" ht="16.5" hidden="1" customHeight="1" x14ac:dyDescent="0.4">
      <c r="A15" s="171">
        <v>42038</v>
      </c>
      <c r="B15" s="126" t="s">
        <v>210</v>
      </c>
      <c r="C15" s="154"/>
      <c r="E15" s="154"/>
      <c r="G15" s="155" t="s">
        <v>56</v>
      </c>
      <c r="H15" s="156">
        <v>452</v>
      </c>
      <c r="K15" s="158">
        <v>680035923</v>
      </c>
      <c r="M15" s="159">
        <v>238</v>
      </c>
      <c r="N15" s="126" t="str">
        <f t="shared" si="6"/>
        <v>B452Leicester &amp; Rutland Precept</v>
      </c>
      <c r="O15" s="165">
        <f t="shared" si="1"/>
        <v>680035923</v>
      </c>
      <c r="P15" s="166" t="str">
        <f t="shared" si="0"/>
        <v xml:space="preserve"> </v>
      </c>
      <c r="Q15" s="127">
        <f t="shared" si="2"/>
        <v>238</v>
      </c>
      <c r="R15" s="67" t="s">
        <v>58</v>
      </c>
      <c r="T15" s="104" t="str">
        <f t="shared" si="3"/>
        <v>5923</v>
      </c>
      <c r="U15" s="104" t="str">
        <f t="shared" si="4"/>
        <v>68003</v>
      </c>
      <c r="V15" s="104" t="e">
        <f>VLOOKUP(T15,#REF!,2,FALSE)</f>
        <v>#REF!</v>
      </c>
      <c r="W15" s="104" t="e">
        <f>VLOOKUP(T15,#REF!,5,FALSE)</f>
        <v>#REF!</v>
      </c>
      <c r="X15" s="104" t="str">
        <f t="shared" si="5"/>
        <v>Yes</v>
      </c>
      <c r="Y15" s="104" t="e">
        <f>VLOOKUP(U15,#REF!,2,FALSE)</f>
        <v>#REF!</v>
      </c>
    </row>
    <row r="16" spans="1:25" ht="16.5" hidden="1" customHeight="1" x14ac:dyDescent="0.4">
      <c r="A16" s="171">
        <v>42039</v>
      </c>
      <c r="B16" s="126" t="s">
        <v>211</v>
      </c>
      <c r="C16" s="154"/>
      <c r="D16" s="128">
        <v>2515.2199999999998</v>
      </c>
      <c r="E16" s="154"/>
      <c r="G16" s="155" t="s">
        <v>56</v>
      </c>
      <c r="H16" s="156">
        <v>454</v>
      </c>
      <c r="I16" s="157" t="s">
        <v>51</v>
      </c>
      <c r="K16" s="158" t="s">
        <v>121</v>
      </c>
      <c r="L16" s="157">
        <v>2515.2199999999998</v>
      </c>
      <c r="M16" s="159"/>
      <c r="N16" s="126" t="str">
        <f t="shared" si="6"/>
        <v>B454 Unpd DD</v>
      </c>
      <c r="O16" s="165" t="str">
        <f t="shared" si="1"/>
        <v>68001 9080</v>
      </c>
      <c r="P16" s="166" t="str">
        <f t="shared" si="0"/>
        <v/>
      </c>
      <c r="Q16" s="127">
        <f t="shared" si="2"/>
        <v>2515.2199999999998</v>
      </c>
      <c r="R16" s="67" t="s">
        <v>58</v>
      </c>
      <c r="T16" s="104" t="str">
        <f t="shared" si="3"/>
        <v>9080</v>
      </c>
      <c r="U16" s="104" t="str">
        <f t="shared" si="4"/>
        <v>68001</v>
      </c>
      <c r="V16" s="104" t="e">
        <f>VLOOKUP(T16,#REF!,2,FALSE)</f>
        <v>#REF!</v>
      </c>
      <c r="W16" s="104" t="e">
        <f>VLOOKUP(T16,#REF!,5,FALSE)</f>
        <v>#REF!</v>
      </c>
      <c r="X16" s="104">
        <f t="shared" si="5"/>
        <v>0</v>
      </c>
      <c r="Y16" s="104" t="e">
        <f>VLOOKUP(U16,#REF!,2,FALSE)</f>
        <v>#REF!</v>
      </c>
    </row>
    <row r="17" spans="1:25" ht="16.5" hidden="1" customHeight="1" x14ac:dyDescent="0.4">
      <c r="A17" s="171">
        <v>42053</v>
      </c>
      <c r="B17" s="126" t="s">
        <v>212</v>
      </c>
      <c r="C17" s="154"/>
      <c r="D17" s="167">
        <f>2356.75+198.87</f>
        <v>2555.62</v>
      </c>
      <c r="E17" s="154"/>
      <c r="G17" s="155" t="s">
        <v>56</v>
      </c>
      <c r="H17" s="156">
        <v>456</v>
      </c>
      <c r="K17" s="158">
        <v>680019080</v>
      </c>
      <c r="L17" s="164">
        <v>2555.62</v>
      </c>
      <c r="M17" s="159"/>
      <c r="N17" s="126" t="str">
        <f t="shared" si="6"/>
        <v>B456UNPAID DD</v>
      </c>
      <c r="O17" s="165">
        <f t="shared" si="1"/>
        <v>680019080</v>
      </c>
      <c r="P17" s="166" t="str">
        <f t="shared" si="0"/>
        <v/>
      </c>
      <c r="Q17" s="127">
        <f t="shared" si="2"/>
        <v>2555.62</v>
      </c>
      <c r="R17" s="67" t="s">
        <v>58</v>
      </c>
      <c r="T17" s="104" t="str">
        <f t="shared" si="3"/>
        <v>9080</v>
      </c>
      <c r="U17" s="104" t="str">
        <f t="shared" si="4"/>
        <v>68001</v>
      </c>
      <c r="V17" s="104" t="e">
        <f>VLOOKUP(T17,#REF!,2,FALSE)</f>
        <v>#REF!</v>
      </c>
      <c r="W17" s="104" t="e">
        <f>VLOOKUP(T17,#REF!,5,FALSE)</f>
        <v>#REF!</v>
      </c>
      <c r="X17" s="104">
        <f t="shared" si="5"/>
        <v>0</v>
      </c>
      <c r="Y17" s="104" t="e">
        <f>VLOOKUP(U17,#REF!,2,FALSE)</f>
        <v>#REF!</v>
      </c>
    </row>
    <row r="18" spans="1:25" ht="16.5" hidden="1" customHeight="1" x14ac:dyDescent="0.4">
      <c r="A18" s="171">
        <v>42061</v>
      </c>
      <c r="B18" s="126" t="s">
        <v>213</v>
      </c>
      <c r="C18" s="154"/>
      <c r="D18" s="128">
        <v>460.67</v>
      </c>
      <c r="E18" s="154"/>
      <c r="G18" s="155" t="s">
        <v>56</v>
      </c>
      <c r="H18" s="156">
        <v>457</v>
      </c>
      <c r="K18" s="158">
        <v>680019080</v>
      </c>
      <c r="L18" s="157">
        <v>460.67</v>
      </c>
      <c r="M18" s="159"/>
      <c r="N18" s="126" t="str">
        <f t="shared" si="6"/>
        <v>B457BACS DDICA</v>
      </c>
      <c r="O18" s="165">
        <f t="shared" si="1"/>
        <v>680019080</v>
      </c>
      <c r="P18" s="166" t="str">
        <f t="shared" si="0"/>
        <v/>
      </c>
      <c r="Q18" s="127">
        <f t="shared" si="2"/>
        <v>460.67</v>
      </c>
      <c r="R18" s="67" t="s">
        <v>58</v>
      </c>
      <c r="T18" s="104" t="str">
        <f t="shared" si="3"/>
        <v>9080</v>
      </c>
      <c r="U18" s="104" t="str">
        <f t="shared" si="4"/>
        <v>68001</v>
      </c>
      <c r="V18" s="104" t="e">
        <f>VLOOKUP(T18,#REF!,2,FALSE)</f>
        <v>#REF!</v>
      </c>
      <c r="W18" s="104" t="e">
        <f>VLOOKUP(T18,#REF!,5,FALSE)</f>
        <v>#REF!</v>
      </c>
      <c r="X18" s="104">
        <f t="shared" si="5"/>
        <v>0</v>
      </c>
      <c r="Y18" s="104" t="e">
        <f>VLOOKUP(U18,#REF!,2,FALSE)</f>
        <v>#REF!</v>
      </c>
    </row>
    <row r="19" spans="1:25" ht="16.5" hidden="1" customHeight="1" x14ac:dyDescent="0.4">
      <c r="A19" s="171">
        <v>42037</v>
      </c>
      <c r="B19" s="126" t="s">
        <v>214</v>
      </c>
      <c r="C19" s="154"/>
      <c r="E19" s="154">
        <v>36.35</v>
      </c>
      <c r="G19" s="155" t="s">
        <v>56</v>
      </c>
      <c r="H19" s="156">
        <v>458</v>
      </c>
      <c r="I19" s="157" t="s">
        <v>51</v>
      </c>
      <c r="K19" s="158">
        <v>620199604</v>
      </c>
      <c r="L19" s="157">
        <v>36.35</v>
      </c>
      <c r="M19" s="159"/>
      <c r="N19" s="126" t="str">
        <f t="shared" si="6"/>
        <v>B458 Rent DD</v>
      </c>
      <c r="O19" s="165">
        <f t="shared" si="1"/>
        <v>620199604</v>
      </c>
      <c r="P19" s="166" t="str">
        <f t="shared" si="0"/>
        <v/>
      </c>
      <c r="Q19" s="127">
        <f t="shared" si="2"/>
        <v>36.35</v>
      </c>
      <c r="R19" s="67" t="s">
        <v>58</v>
      </c>
      <c r="T19" s="104" t="str">
        <f t="shared" si="3"/>
        <v>9604</v>
      </c>
      <c r="U19" s="104" t="str">
        <f t="shared" si="4"/>
        <v>62019</v>
      </c>
      <c r="V19" s="104" t="e">
        <f>VLOOKUP(T19,#REF!,2,FALSE)</f>
        <v>#REF!</v>
      </c>
      <c r="W19" s="104" t="e">
        <f>VLOOKUP(T19,#REF!,5,FALSE)</f>
        <v>#REF!</v>
      </c>
      <c r="X19" s="104" t="str">
        <f t="shared" si="5"/>
        <v>Yes</v>
      </c>
      <c r="Y19" s="104" t="e">
        <f>VLOOKUP(U19,#REF!,2,FALSE)</f>
        <v>#REF!</v>
      </c>
    </row>
    <row r="20" spans="1:25" ht="16.5" hidden="1" customHeight="1" x14ac:dyDescent="0.4">
      <c r="A20" s="171">
        <v>42038</v>
      </c>
      <c r="B20" s="126" t="s">
        <v>181</v>
      </c>
      <c r="C20" s="154"/>
      <c r="E20" s="154">
        <v>30.36</v>
      </c>
      <c r="G20" s="155" t="s">
        <v>56</v>
      </c>
      <c r="H20" s="156">
        <v>459</v>
      </c>
      <c r="I20" s="157" t="s">
        <v>51</v>
      </c>
      <c r="K20" s="158">
        <v>300022445</v>
      </c>
      <c r="L20" s="157">
        <v>30.36</v>
      </c>
      <c r="M20" s="159"/>
      <c r="N20" s="126" t="str">
        <f t="shared" si="6"/>
        <v>B459 YESPAY</v>
      </c>
      <c r="O20" s="165">
        <f t="shared" si="1"/>
        <v>300022445</v>
      </c>
      <c r="P20" s="166" t="str">
        <f t="shared" si="0"/>
        <v/>
      </c>
      <c r="Q20" s="127">
        <f t="shared" si="2"/>
        <v>30.36</v>
      </c>
      <c r="R20" s="67" t="s">
        <v>58</v>
      </c>
      <c r="T20" s="104" t="str">
        <f t="shared" si="3"/>
        <v>2445</v>
      </c>
      <c r="U20" s="104" t="str">
        <f t="shared" si="4"/>
        <v>30002</v>
      </c>
      <c r="V20" s="104" t="e">
        <f>VLOOKUP(T20,#REF!,2,FALSE)</f>
        <v>#REF!</v>
      </c>
      <c r="W20" s="104" t="e">
        <f>VLOOKUP(T20,#REF!,5,FALSE)</f>
        <v>#REF!</v>
      </c>
      <c r="X20" s="104" t="str">
        <f t="shared" si="5"/>
        <v>Yes</v>
      </c>
      <c r="Y20" s="104" t="e">
        <f>VLOOKUP(U20,#REF!,2,FALSE)</f>
        <v>#REF!</v>
      </c>
    </row>
    <row r="21" spans="1:25" ht="16.5" hidden="1" customHeight="1" x14ac:dyDescent="0.4">
      <c r="A21" s="171">
        <v>42038</v>
      </c>
      <c r="B21" s="126" t="s">
        <v>215</v>
      </c>
      <c r="C21" s="154"/>
      <c r="E21" s="154">
        <v>33</v>
      </c>
      <c r="G21" s="155" t="s">
        <v>56</v>
      </c>
      <c r="H21" s="156">
        <v>460</v>
      </c>
      <c r="I21" s="157" t="s">
        <v>51</v>
      </c>
      <c r="K21" s="158">
        <v>399042430</v>
      </c>
      <c r="L21" s="157">
        <v>33</v>
      </c>
      <c r="M21" s="159"/>
      <c r="N21" s="126" t="str">
        <f t="shared" si="6"/>
        <v>B460 Land Registry 6259895</v>
      </c>
      <c r="O21" s="165">
        <f t="shared" si="1"/>
        <v>399042430</v>
      </c>
      <c r="P21" s="166" t="str">
        <f t="shared" si="0"/>
        <v/>
      </c>
      <c r="Q21" s="127">
        <f t="shared" si="2"/>
        <v>33</v>
      </c>
      <c r="R21" s="67" t="s">
        <v>58</v>
      </c>
      <c r="T21" s="104" t="str">
        <f t="shared" si="3"/>
        <v>2430</v>
      </c>
      <c r="U21" s="104" t="str">
        <f t="shared" si="4"/>
        <v>39904</v>
      </c>
      <c r="V21" s="104" t="e">
        <f>VLOOKUP(T21,#REF!,2,FALSE)</f>
        <v>#REF!</v>
      </c>
      <c r="W21" s="104" t="e">
        <f>VLOOKUP(T21,#REF!,5,FALSE)</f>
        <v>#REF!</v>
      </c>
      <c r="X21" s="104" t="str">
        <f t="shared" si="5"/>
        <v>Yes</v>
      </c>
      <c r="Y21" s="104" t="e">
        <f>VLOOKUP(U21,#REF!,2,FALSE)</f>
        <v>#REF!</v>
      </c>
    </row>
    <row r="22" spans="1:25" ht="16.5" hidden="1" customHeight="1" x14ac:dyDescent="0.4">
      <c r="A22" s="171">
        <v>42039</v>
      </c>
      <c r="B22" s="126" t="s">
        <v>216</v>
      </c>
      <c r="C22" s="154"/>
      <c r="E22" s="154">
        <v>11000</v>
      </c>
      <c r="G22" s="155" t="s">
        <v>56</v>
      </c>
      <c r="H22" s="156">
        <v>461</v>
      </c>
      <c r="I22" s="157" t="s">
        <v>51</v>
      </c>
      <c r="K22" s="158">
        <v>620185111</v>
      </c>
      <c r="L22" s="157">
        <v>11000</v>
      </c>
      <c r="M22" s="159"/>
      <c r="N22" s="126" t="str">
        <f t="shared" si="6"/>
        <v xml:space="preserve">B461 SIBA Direct </v>
      </c>
      <c r="O22" s="165">
        <f t="shared" si="1"/>
        <v>620185111</v>
      </c>
      <c r="P22" s="166" t="str">
        <f t="shared" si="0"/>
        <v/>
      </c>
      <c r="Q22" s="127">
        <f t="shared" si="2"/>
        <v>11000</v>
      </c>
      <c r="R22" s="67" t="s">
        <v>58</v>
      </c>
      <c r="T22" s="104" t="str">
        <f t="shared" si="3"/>
        <v>5111</v>
      </c>
      <c r="U22" s="104" t="str">
        <f t="shared" si="4"/>
        <v>62018</v>
      </c>
      <c r="V22" s="104" t="e">
        <f>VLOOKUP(T22,#REF!,2,FALSE)</f>
        <v>#REF!</v>
      </c>
      <c r="W22" s="104" t="e">
        <f>VLOOKUP(T22,#REF!,5,FALSE)</f>
        <v>#REF!</v>
      </c>
      <c r="X22" s="104">
        <f t="shared" si="5"/>
        <v>0</v>
      </c>
      <c r="Y22" s="104" t="e">
        <f>VLOOKUP(U22,#REF!,2,FALSE)</f>
        <v>#REF!</v>
      </c>
    </row>
    <row r="23" spans="1:25" ht="16.5" customHeight="1" x14ac:dyDescent="0.4">
      <c r="A23" s="171">
        <v>42039</v>
      </c>
      <c r="B23" s="126" t="s">
        <v>217</v>
      </c>
      <c r="C23" s="154"/>
      <c r="E23" s="154">
        <v>500</v>
      </c>
      <c r="G23" s="155" t="s">
        <v>56</v>
      </c>
      <c r="H23" s="156">
        <v>462</v>
      </c>
      <c r="I23" s="157" t="s">
        <v>51</v>
      </c>
      <c r="K23" s="158">
        <v>620199600</v>
      </c>
      <c r="L23" s="157">
        <v>500</v>
      </c>
      <c r="M23" s="159"/>
      <c r="N23" s="126" t="str">
        <f t="shared" si="6"/>
        <v xml:space="preserve">B462 Unpaid D/D </v>
      </c>
      <c r="O23" s="165">
        <f t="shared" si="1"/>
        <v>620199600</v>
      </c>
      <c r="P23" s="166" t="str">
        <f t="shared" si="0"/>
        <v/>
      </c>
      <c r="Q23" s="127">
        <f t="shared" si="2"/>
        <v>500</v>
      </c>
      <c r="R23" s="67" t="s">
        <v>58</v>
      </c>
      <c r="T23" s="104" t="str">
        <f t="shared" si="3"/>
        <v>9600</v>
      </c>
      <c r="U23" s="104" t="str">
        <f t="shared" si="4"/>
        <v>62019</v>
      </c>
      <c r="V23" s="104" t="e">
        <f>VLOOKUP(T23,#REF!,2,FALSE)</f>
        <v>#REF!</v>
      </c>
      <c r="W23" s="104" t="e">
        <f>VLOOKUP(T23,#REF!,5,FALSE)</f>
        <v>#REF!</v>
      </c>
      <c r="X23" s="104">
        <f t="shared" si="5"/>
        <v>0</v>
      </c>
      <c r="Y23" s="104" t="e">
        <f>VLOOKUP(U23,#REF!,2,FALSE)</f>
        <v>#REF!</v>
      </c>
    </row>
    <row r="24" spans="1:25" ht="16.5" customHeight="1" x14ac:dyDescent="0.4">
      <c r="A24" s="171">
        <v>42039</v>
      </c>
      <c r="B24" s="126" t="s">
        <v>217</v>
      </c>
      <c r="C24" s="154"/>
      <c r="E24" s="154">
        <v>385.17</v>
      </c>
      <c r="G24" s="155" t="s">
        <v>56</v>
      </c>
      <c r="H24" s="156">
        <v>463</v>
      </c>
      <c r="I24" s="157" t="s">
        <v>51</v>
      </c>
      <c r="K24" s="158">
        <v>620199600</v>
      </c>
      <c r="L24" s="157">
        <v>385.17</v>
      </c>
      <c r="M24" s="159"/>
      <c r="N24" s="126" t="str">
        <f t="shared" si="6"/>
        <v xml:space="preserve">B463 Unpaid D/D </v>
      </c>
      <c r="O24" s="165">
        <f t="shared" si="1"/>
        <v>620199600</v>
      </c>
      <c r="P24" s="166" t="str">
        <f t="shared" si="0"/>
        <v/>
      </c>
      <c r="Q24" s="127">
        <f t="shared" si="2"/>
        <v>385.17</v>
      </c>
      <c r="R24" s="67" t="s">
        <v>58</v>
      </c>
      <c r="T24" s="104" t="str">
        <f t="shared" si="3"/>
        <v>9600</v>
      </c>
      <c r="U24" s="104" t="str">
        <f t="shared" si="4"/>
        <v>62019</v>
      </c>
      <c r="V24" s="104" t="e">
        <f>VLOOKUP(T24,#REF!,2,FALSE)</f>
        <v>#REF!</v>
      </c>
      <c r="W24" s="104" t="e">
        <f>VLOOKUP(T24,#REF!,5,FALSE)</f>
        <v>#REF!</v>
      </c>
      <c r="X24" s="104">
        <f t="shared" si="5"/>
        <v>0</v>
      </c>
      <c r="Y24" s="104" t="e">
        <f>VLOOKUP(U24,#REF!,2,FALSE)</f>
        <v>#REF!</v>
      </c>
    </row>
    <row r="25" spans="1:25" ht="16.5" customHeight="1" x14ac:dyDescent="0.4">
      <c r="A25" s="171">
        <v>42039</v>
      </c>
      <c r="B25" s="126" t="s">
        <v>217</v>
      </c>
      <c r="C25" s="154"/>
      <c r="E25" s="154">
        <v>400</v>
      </c>
      <c r="G25" s="155" t="s">
        <v>56</v>
      </c>
      <c r="H25" s="156">
        <v>464</v>
      </c>
      <c r="I25" s="157" t="s">
        <v>51</v>
      </c>
      <c r="K25" s="158">
        <v>620199600</v>
      </c>
      <c r="L25" s="157">
        <v>400</v>
      </c>
      <c r="M25" s="159"/>
      <c r="N25" s="126" t="str">
        <f t="shared" si="6"/>
        <v xml:space="preserve">B464 Unpaid D/D </v>
      </c>
      <c r="O25" s="165">
        <f t="shared" si="1"/>
        <v>620199600</v>
      </c>
      <c r="P25" s="166" t="str">
        <f t="shared" si="0"/>
        <v/>
      </c>
      <c r="Q25" s="127">
        <f t="shared" si="2"/>
        <v>400</v>
      </c>
      <c r="R25" s="67" t="s">
        <v>58</v>
      </c>
      <c r="T25" s="104" t="str">
        <f t="shared" si="3"/>
        <v>9600</v>
      </c>
      <c r="U25" s="104" t="str">
        <f t="shared" si="4"/>
        <v>62019</v>
      </c>
      <c r="V25" s="104" t="e">
        <f>VLOOKUP(T25,#REF!,2,FALSE)</f>
        <v>#REF!</v>
      </c>
      <c r="W25" s="104" t="e">
        <f>VLOOKUP(T25,#REF!,5,FALSE)</f>
        <v>#REF!</v>
      </c>
      <c r="X25" s="104">
        <f t="shared" si="5"/>
        <v>0</v>
      </c>
      <c r="Y25" s="104" t="e">
        <f>VLOOKUP(U25,#REF!,2,FALSE)</f>
        <v>#REF!</v>
      </c>
    </row>
    <row r="26" spans="1:25" ht="16.5" customHeight="1" x14ac:dyDescent="0.4">
      <c r="A26" s="171">
        <v>42039</v>
      </c>
      <c r="B26" s="126" t="s">
        <v>217</v>
      </c>
      <c r="C26" s="154"/>
      <c r="E26" s="154">
        <v>500</v>
      </c>
      <c r="G26" s="155" t="s">
        <v>56</v>
      </c>
      <c r="H26" s="156">
        <v>465</v>
      </c>
      <c r="I26" s="157" t="s">
        <v>51</v>
      </c>
      <c r="K26" s="158">
        <v>620199600</v>
      </c>
      <c r="L26" s="157">
        <v>500</v>
      </c>
      <c r="M26" s="159"/>
      <c r="N26" s="126" t="str">
        <f t="shared" si="6"/>
        <v xml:space="preserve">B465 Unpaid D/D </v>
      </c>
      <c r="O26" s="165">
        <f t="shared" si="1"/>
        <v>620199600</v>
      </c>
      <c r="P26" s="166" t="str">
        <f t="shared" si="0"/>
        <v/>
      </c>
      <c r="Q26" s="127">
        <f t="shared" si="2"/>
        <v>500</v>
      </c>
      <c r="R26" s="67" t="s">
        <v>58</v>
      </c>
      <c r="T26" s="104" t="str">
        <f t="shared" si="3"/>
        <v>9600</v>
      </c>
      <c r="U26" s="104" t="str">
        <f t="shared" si="4"/>
        <v>62019</v>
      </c>
      <c r="V26" s="104" t="e">
        <f>VLOOKUP(T26,#REF!,2,FALSE)</f>
        <v>#REF!</v>
      </c>
      <c r="W26" s="104" t="e">
        <f>VLOOKUP(T26,#REF!,5,FALSE)</f>
        <v>#REF!</v>
      </c>
      <c r="X26" s="104">
        <f t="shared" si="5"/>
        <v>0</v>
      </c>
      <c r="Y26" s="104" t="e">
        <f>VLOOKUP(U26,#REF!,2,FALSE)</f>
        <v>#REF!</v>
      </c>
    </row>
    <row r="27" spans="1:25" ht="16.5" hidden="1" customHeight="1" x14ac:dyDescent="0.4">
      <c r="A27" s="171">
        <v>42039</v>
      </c>
      <c r="B27" s="126" t="s">
        <v>217</v>
      </c>
      <c r="C27" s="154"/>
      <c r="E27" s="154">
        <v>60</v>
      </c>
      <c r="G27" s="155" t="s">
        <v>56</v>
      </c>
      <c r="H27" s="156">
        <v>466</v>
      </c>
      <c r="I27" s="157" t="s">
        <v>51</v>
      </c>
      <c r="K27" s="158">
        <v>620199600</v>
      </c>
      <c r="L27" s="157">
        <v>60</v>
      </c>
      <c r="M27" s="159"/>
      <c r="N27" s="126" t="str">
        <f t="shared" si="6"/>
        <v xml:space="preserve">B466 Unpaid D/D </v>
      </c>
      <c r="O27" s="165">
        <f t="shared" si="1"/>
        <v>620199600</v>
      </c>
      <c r="P27" s="166" t="str">
        <f t="shared" si="0"/>
        <v/>
      </c>
      <c r="Q27" s="127">
        <f t="shared" si="2"/>
        <v>60</v>
      </c>
      <c r="R27" s="67" t="s">
        <v>58</v>
      </c>
      <c r="T27" s="104" t="str">
        <f t="shared" si="3"/>
        <v>9600</v>
      </c>
      <c r="U27" s="104" t="str">
        <f t="shared" si="4"/>
        <v>62019</v>
      </c>
      <c r="V27" s="104" t="e">
        <f>VLOOKUP(T27,#REF!,2,FALSE)</f>
        <v>#REF!</v>
      </c>
      <c r="W27" s="104" t="e">
        <f>VLOOKUP(T27,#REF!,5,FALSE)</f>
        <v>#REF!</v>
      </c>
      <c r="X27" s="104" t="str">
        <f t="shared" si="5"/>
        <v>Yes</v>
      </c>
      <c r="Y27" s="104" t="e">
        <f>VLOOKUP(U27,#REF!,2,FALSE)</f>
        <v>#REF!</v>
      </c>
    </row>
    <row r="28" spans="1:25" ht="16.5" customHeight="1" x14ac:dyDescent="0.4">
      <c r="A28" s="171">
        <v>42039</v>
      </c>
      <c r="B28" s="126" t="s">
        <v>217</v>
      </c>
      <c r="C28" s="154"/>
      <c r="E28" s="154">
        <v>422</v>
      </c>
      <c r="G28" s="155" t="s">
        <v>56</v>
      </c>
      <c r="H28" s="156">
        <v>467</v>
      </c>
      <c r="I28" s="157" t="s">
        <v>51</v>
      </c>
      <c r="K28" s="158">
        <v>620199600</v>
      </c>
      <c r="L28" s="157">
        <v>422</v>
      </c>
      <c r="M28" s="159"/>
      <c r="N28" s="126" t="str">
        <f t="shared" si="6"/>
        <v xml:space="preserve">B467 Unpaid D/D </v>
      </c>
      <c r="O28" s="165">
        <f t="shared" si="1"/>
        <v>620199600</v>
      </c>
      <c r="P28" s="166" t="str">
        <f t="shared" si="0"/>
        <v/>
      </c>
      <c r="Q28" s="127">
        <f t="shared" si="2"/>
        <v>422</v>
      </c>
      <c r="R28" s="67" t="s">
        <v>58</v>
      </c>
      <c r="T28" s="104" t="str">
        <f t="shared" si="3"/>
        <v>9600</v>
      </c>
      <c r="U28" s="104" t="str">
        <f t="shared" si="4"/>
        <v>62019</v>
      </c>
      <c r="V28" s="104" t="e">
        <f>VLOOKUP(T28,#REF!,2,FALSE)</f>
        <v>#REF!</v>
      </c>
      <c r="W28" s="104" t="e">
        <f>VLOOKUP(T28,#REF!,5,FALSE)</f>
        <v>#REF!</v>
      </c>
      <c r="X28" s="104">
        <f t="shared" si="5"/>
        <v>0</v>
      </c>
      <c r="Y28" s="104" t="e">
        <f>VLOOKUP(U28,#REF!,2,FALSE)</f>
        <v>#REF!</v>
      </c>
    </row>
    <row r="29" spans="1:25" ht="16.5" hidden="1" customHeight="1" x14ac:dyDescent="0.4">
      <c r="A29" s="171">
        <v>42039</v>
      </c>
      <c r="B29" s="126" t="s">
        <v>185</v>
      </c>
      <c r="C29" s="154"/>
      <c r="E29" s="154">
        <v>42.4</v>
      </c>
      <c r="G29" s="155" t="s">
        <v>56</v>
      </c>
      <c r="H29" s="156">
        <v>468</v>
      </c>
      <c r="I29" s="157" t="s">
        <v>51</v>
      </c>
      <c r="K29" s="158">
        <v>620062706</v>
      </c>
      <c r="L29" s="157">
        <v>42.4</v>
      </c>
      <c r="M29" s="159"/>
      <c r="N29" s="126" t="str">
        <f t="shared" si="6"/>
        <v>B468 O2</v>
      </c>
      <c r="O29" s="165">
        <f t="shared" si="1"/>
        <v>620062706</v>
      </c>
      <c r="P29" s="166" t="str">
        <f t="shared" si="0"/>
        <v/>
      </c>
      <c r="Q29" s="127">
        <f t="shared" si="2"/>
        <v>42.4</v>
      </c>
      <c r="R29" s="67" t="s">
        <v>58</v>
      </c>
      <c r="T29" s="104" t="str">
        <f t="shared" si="3"/>
        <v>2706</v>
      </c>
      <c r="U29" s="104" t="str">
        <f t="shared" si="4"/>
        <v>62006</v>
      </c>
      <c r="V29" s="104" t="e">
        <f>VLOOKUP(T29,#REF!,2,FALSE)</f>
        <v>#REF!</v>
      </c>
      <c r="W29" s="104" t="e">
        <f>VLOOKUP(T29,#REF!,5,FALSE)</f>
        <v>#REF!</v>
      </c>
      <c r="X29" s="104" t="str">
        <f t="shared" si="5"/>
        <v>Yes</v>
      </c>
      <c r="Y29" s="104" t="e">
        <f>VLOOKUP(U29,#REF!,2,FALSE)</f>
        <v>#REF!</v>
      </c>
    </row>
    <row r="30" spans="1:25" ht="16.5" customHeight="1" x14ac:dyDescent="0.4">
      <c r="A30" s="171">
        <v>42039</v>
      </c>
      <c r="B30" s="126" t="s">
        <v>68</v>
      </c>
      <c r="C30" s="154"/>
      <c r="E30" s="154">
        <v>583.20000000000005</v>
      </c>
      <c r="G30" s="155" t="s">
        <v>56</v>
      </c>
      <c r="H30" s="156">
        <v>469</v>
      </c>
      <c r="K30" s="158" t="s">
        <v>122</v>
      </c>
      <c r="L30" s="157">
        <v>583.20000000000005</v>
      </c>
      <c r="M30" s="159"/>
      <c r="N30" s="126" t="str">
        <f t="shared" si="6"/>
        <v>B469NW Purchasing Visa</v>
      </c>
      <c r="O30" s="165" t="str">
        <f t="shared" si="1"/>
        <v>63001 2900</v>
      </c>
      <c r="P30" s="166" t="str">
        <f t="shared" si="0"/>
        <v/>
      </c>
      <c r="Q30" s="127">
        <f t="shared" si="2"/>
        <v>583.20000000000005</v>
      </c>
      <c r="R30" s="67" t="s">
        <v>58</v>
      </c>
      <c r="T30" s="104" t="str">
        <f t="shared" si="3"/>
        <v>2900</v>
      </c>
      <c r="U30" s="104" t="str">
        <f t="shared" si="4"/>
        <v>63001</v>
      </c>
      <c r="V30" s="104" t="e">
        <f>VLOOKUP(T30,#REF!,2,FALSE)</f>
        <v>#REF!</v>
      </c>
      <c r="W30" s="104" t="e">
        <f>VLOOKUP(T30,#REF!,5,FALSE)</f>
        <v>#REF!</v>
      </c>
      <c r="X30" s="104">
        <f t="shared" si="5"/>
        <v>0</v>
      </c>
      <c r="Y30" s="104" t="e">
        <f>VLOOKUP(U30,#REF!,2,FALSE)</f>
        <v>#REF!</v>
      </c>
    </row>
    <row r="31" spans="1:25" ht="16.5" customHeight="1" x14ac:dyDescent="0.4">
      <c r="A31" s="171">
        <v>42039</v>
      </c>
      <c r="B31" s="126" t="s">
        <v>68</v>
      </c>
      <c r="C31" s="154"/>
      <c r="E31" s="154">
        <v>251.5</v>
      </c>
      <c r="G31" s="155" t="s">
        <v>56</v>
      </c>
      <c r="H31" s="156">
        <v>469</v>
      </c>
      <c r="I31" s="157" t="s">
        <v>51</v>
      </c>
      <c r="K31" s="158">
        <v>750023035</v>
      </c>
      <c r="L31" s="157">
        <v>251.5</v>
      </c>
      <c r="M31" s="159"/>
      <c r="N31" s="126" t="str">
        <f t="shared" si="6"/>
        <v>B469 NW Purchasing Visa</v>
      </c>
      <c r="O31" s="165">
        <f t="shared" si="1"/>
        <v>750023035</v>
      </c>
      <c r="P31" s="166" t="str">
        <f t="shared" si="0"/>
        <v/>
      </c>
      <c r="Q31" s="127">
        <f t="shared" si="2"/>
        <v>251.5</v>
      </c>
      <c r="R31" s="67" t="s">
        <v>58</v>
      </c>
      <c r="T31" s="104" t="str">
        <f t="shared" si="3"/>
        <v>3035</v>
      </c>
      <c r="U31" s="104" t="str">
        <f t="shared" si="4"/>
        <v>75002</v>
      </c>
      <c r="V31" s="104" t="e">
        <f>VLOOKUP(T31,#REF!,2,FALSE)</f>
        <v>#REF!</v>
      </c>
      <c r="W31" s="104" t="e">
        <f>VLOOKUP(T31,#REF!,5,FALSE)</f>
        <v>#REF!</v>
      </c>
      <c r="X31" s="104">
        <f t="shared" si="5"/>
        <v>0</v>
      </c>
      <c r="Y31" s="104" t="e">
        <f>VLOOKUP(U31,#REF!,2,FALSE)</f>
        <v>#REF!</v>
      </c>
    </row>
    <row r="32" spans="1:25" ht="16.5" hidden="1" customHeight="1" x14ac:dyDescent="0.4">
      <c r="A32" s="171">
        <v>42041</v>
      </c>
      <c r="B32" s="126" t="s">
        <v>218</v>
      </c>
      <c r="C32" s="154"/>
      <c r="E32" s="154">
        <v>170</v>
      </c>
      <c r="G32" s="155" t="s">
        <v>56</v>
      </c>
      <c r="H32" s="156">
        <v>470</v>
      </c>
      <c r="I32" s="157" t="s">
        <v>51</v>
      </c>
      <c r="K32" s="158">
        <v>300022445</v>
      </c>
      <c r="L32" s="157">
        <v>170</v>
      </c>
      <c r="M32" s="159"/>
      <c r="N32" s="126" t="str">
        <f t="shared" si="6"/>
        <v>B470 BACS 2 CARDS</v>
      </c>
      <c r="O32" s="165">
        <f t="shared" si="1"/>
        <v>300022445</v>
      </c>
      <c r="P32" s="166" t="str">
        <f t="shared" si="0"/>
        <v/>
      </c>
      <c r="Q32" s="127">
        <f t="shared" si="2"/>
        <v>170</v>
      </c>
      <c r="R32" s="67" t="s">
        <v>58</v>
      </c>
      <c r="T32" s="104" t="str">
        <f t="shared" si="3"/>
        <v>2445</v>
      </c>
      <c r="U32" s="104" t="str">
        <f t="shared" si="4"/>
        <v>30002</v>
      </c>
      <c r="V32" s="104" t="e">
        <f>VLOOKUP(T32,#REF!,2,FALSE)</f>
        <v>#REF!</v>
      </c>
      <c r="W32" s="104" t="e">
        <f>VLOOKUP(T32,#REF!,5,FALSE)</f>
        <v>#REF!</v>
      </c>
      <c r="X32" s="104" t="str">
        <f t="shared" si="5"/>
        <v>Yes</v>
      </c>
      <c r="Y32" s="104" t="e">
        <f>VLOOKUP(U32,#REF!,2,FALSE)</f>
        <v>#REF!</v>
      </c>
    </row>
    <row r="33" spans="1:25" ht="16.5" hidden="1" customHeight="1" x14ac:dyDescent="0.4">
      <c r="A33" s="171">
        <v>42041</v>
      </c>
      <c r="B33" s="126" t="s">
        <v>61</v>
      </c>
      <c r="C33" s="154"/>
      <c r="E33" s="154">
        <v>1682000</v>
      </c>
      <c r="G33" s="155" t="s">
        <v>56</v>
      </c>
      <c r="H33" s="156">
        <v>471</v>
      </c>
      <c r="I33" s="157" t="s">
        <v>51</v>
      </c>
      <c r="K33" s="158">
        <v>620185111</v>
      </c>
      <c r="L33" s="157">
        <v>1682000</v>
      </c>
      <c r="M33" s="159"/>
      <c r="N33" s="126" t="str">
        <f t="shared" si="6"/>
        <v>B471 SIBA</v>
      </c>
      <c r="O33" s="165">
        <f t="shared" si="1"/>
        <v>620185111</v>
      </c>
      <c r="P33" s="166" t="str">
        <f t="shared" si="0"/>
        <v/>
      </c>
      <c r="Q33" s="127">
        <f t="shared" si="2"/>
        <v>1682000</v>
      </c>
      <c r="R33" s="67" t="s">
        <v>58</v>
      </c>
      <c r="T33" s="104" t="str">
        <f t="shared" si="3"/>
        <v>5111</v>
      </c>
      <c r="U33" s="104" t="str">
        <f t="shared" si="4"/>
        <v>62018</v>
      </c>
      <c r="V33" s="104" t="e">
        <f>VLOOKUP(T33,#REF!,2,FALSE)</f>
        <v>#REF!</v>
      </c>
      <c r="W33" s="104" t="e">
        <f>VLOOKUP(T33,#REF!,5,FALSE)</f>
        <v>#REF!</v>
      </c>
      <c r="X33" s="104">
        <f t="shared" si="5"/>
        <v>0</v>
      </c>
      <c r="Y33" s="104" t="e">
        <f>VLOOKUP(U33,#REF!,2,FALSE)</f>
        <v>#REF!</v>
      </c>
    </row>
    <row r="34" spans="1:25" ht="16.5" hidden="1" customHeight="1" x14ac:dyDescent="0.4">
      <c r="A34" s="171">
        <v>42045</v>
      </c>
      <c r="B34" s="126" t="s">
        <v>69</v>
      </c>
      <c r="C34" s="154"/>
      <c r="E34" s="154">
        <v>12</v>
      </c>
      <c r="G34" s="155" t="s">
        <v>56</v>
      </c>
      <c r="H34" s="156">
        <v>473</v>
      </c>
      <c r="I34" s="157" t="s">
        <v>51</v>
      </c>
      <c r="K34" s="158">
        <v>399042430</v>
      </c>
      <c r="L34" s="157">
        <v>12</v>
      </c>
      <c r="M34" s="159"/>
      <c r="N34" s="126" t="str">
        <f t="shared" si="6"/>
        <v>B473 Land Registry</v>
      </c>
      <c r="O34" s="165">
        <f t="shared" si="1"/>
        <v>399042430</v>
      </c>
      <c r="P34" s="166" t="str">
        <f t="shared" si="0"/>
        <v/>
      </c>
      <c r="Q34" s="127">
        <f t="shared" si="2"/>
        <v>12</v>
      </c>
      <c r="R34" s="67" t="s">
        <v>58</v>
      </c>
      <c r="T34" s="104" t="str">
        <f t="shared" si="3"/>
        <v>2430</v>
      </c>
      <c r="U34" s="104" t="str">
        <f t="shared" si="4"/>
        <v>39904</v>
      </c>
      <c r="V34" s="104" t="e">
        <f>VLOOKUP(T34,#REF!,2,FALSE)</f>
        <v>#REF!</v>
      </c>
      <c r="W34" s="104" t="e">
        <f>VLOOKUP(T34,#REF!,5,FALSE)</f>
        <v>#REF!</v>
      </c>
      <c r="X34" s="104" t="str">
        <f t="shared" si="5"/>
        <v>Yes</v>
      </c>
      <c r="Y34" s="104" t="e">
        <f>VLOOKUP(U34,#REF!,2,FALSE)</f>
        <v>#REF!</v>
      </c>
    </row>
    <row r="35" spans="1:25" ht="16.5" hidden="1" customHeight="1" x14ac:dyDescent="0.4">
      <c r="A35" s="171">
        <v>42046</v>
      </c>
      <c r="B35" s="126" t="s">
        <v>61</v>
      </c>
      <c r="C35" s="154"/>
      <c r="E35" s="154">
        <v>15000</v>
      </c>
      <c r="G35" s="155" t="s">
        <v>56</v>
      </c>
      <c r="H35" s="156">
        <v>474</v>
      </c>
      <c r="I35" s="157" t="s">
        <v>51</v>
      </c>
      <c r="K35" s="158">
        <v>620185111</v>
      </c>
      <c r="L35" s="157">
        <v>15000</v>
      </c>
      <c r="M35" s="159"/>
      <c r="N35" s="126" t="str">
        <f t="shared" si="6"/>
        <v>B474 SIBA</v>
      </c>
      <c r="O35" s="165">
        <f t="shared" si="1"/>
        <v>620185111</v>
      </c>
      <c r="P35" s="166" t="str">
        <f t="shared" si="0"/>
        <v/>
      </c>
      <c r="Q35" s="127">
        <f t="shared" si="2"/>
        <v>15000</v>
      </c>
      <c r="R35" s="67" t="s">
        <v>58</v>
      </c>
      <c r="T35" s="104" t="str">
        <f t="shared" si="3"/>
        <v>5111</v>
      </c>
      <c r="U35" s="104" t="str">
        <f t="shared" si="4"/>
        <v>62018</v>
      </c>
      <c r="V35" s="104" t="e">
        <f>VLOOKUP(T35,#REF!,2,FALSE)</f>
        <v>#REF!</v>
      </c>
      <c r="W35" s="104" t="e">
        <f>VLOOKUP(T35,#REF!,5,FALSE)</f>
        <v>#REF!</v>
      </c>
      <c r="X35" s="104">
        <f t="shared" si="5"/>
        <v>0</v>
      </c>
      <c r="Y35" s="104" t="e">
        <f>VLOOKUP(U35,#REF!,2,FALSE)</f>
        <v>#REF!</v>
      </c>
    </row>
    <row r="36" spans="1:25" ht="16.5" customHeight="1" x14ac:dyDescent="0.4">
      <c r="A36" s="171">
        <v>42046</v>
      </c>
      <c r="B36" s="126" t="s">
        <v>219</v>
      </c>
      <c r="C36" s="154"/>
      <c r="E36" s="154">
        <v>1000</v>
      </c>
      <c r="G36" s="155" t="s">
        <v>56</v>
      </c>
      <c r="H36" s="156">
        <v>475</v>
      </c>
      <c r="I36" s="157" t="s">
        <v>51</v>
      </c>
      <c r="K36" s="158">
        <v>620052702</v>
      </c>
      <c r="L36" s="157">
        <v>1000</v>
      </c>
      <c r="M36" s="159"/>
      <c r="N36" s="126" t="str">
        <f t="shared" si="6"/>
        <v>B475 NEOPOST</v>
      </c>
      <c r="O36" s="165">
        <f t="shared" si="1"/>
        <v>620052702</v>
      </c>
      <c r="P36" s="166" t="str">
        <f t="shared" si="0"/>
        <v/>
      </c>
      <c r="Q36" s="127">
        <f t="shared" si="2"/>
        <v>1000</v>
      </c>
      <c r="R36" s="67" t="s">
        <v>58</v>
      </c>
      <c r="T36" s="104" t="str">
        <f t="shared" si="3"/>
        <v>2702</v>
      </c>
      <c r="U36" s="104" t="str">
        <f t="shared" si="4"/>
        <v>62005</v>
      </c>
      <c r="V36" s="104" t="e">
        <f>VLOOKUP(T36,#REF!,2,FALSE)</f>
        <v>#REF!</v>
      </c>
      <c r="W36" s="104" t="e">
        <f>VLOOKUP(T36,#REF!,5,FALSE)</f>
        <v>#REF!</v>
      </c>
      <c r="X36" s="104">
        <f t="shared" si="5"/>
        <v>0</v>
      </c>
      <c r="Y36" s="104" t="e">
        <f>VLOOKUP(U36,#REF!,2,FALSE)</f>
        <v>#REF!</v>
      </c>
    </row>
    <row r="37" spans="1:25" ht="16.5" hidden="1" customHeight="1" x14ac:dyDescent="0.4">
      <c r="A37" s="171">
        <v>42047</v>
      </c>
      <c r="B37" s="126" t="s">
        <v>61</v>
      </c>
      <c r="C37" s="154"/>
      <c r="E37" s="154">
        <v>360000</v>
      </c>
      <c r="G37" s="155" t="s">
        <v>56</v>
      </c>
      <c r="H37" s="156">
        <v>477</v>
      </c>
      <c r="I37" s="157" t="s">
        <v>51</v>
      </c>
      <c r="K37" s="158">
        <v>620185111</v>
      </c>
      <c r="L37" s="157">
        <v>360000</v>
      </c>
      <c r="M37" s="159"/>
      <c r="N37" s="126" t="str">
        <f t="shared" si="6"/>
        <v>B477 SIBA</v>
      </c>
      <c r="O37" s="165">
        <f t="shared" si="1"/>
        <v>620185111</v>
      </c>
      <c r="P37" s="166" t="str">
        <f t="shared" si="0"/>
        <v/>
      </c>
      <c r="Q37" s="127">
        <f t="shared" si="2"/>
        <v>360000</v>
      </c>
      <c r="R37" s="67" t="s">
        <v>58</v>
      </c>
      <c r="T37" s="104" t="str">
        <f t="shared" si="3"/>
        <v>5111</v>
      </c>
      <c r="U37" s="104" t="str">
        <f t="shared" si="4"/>
        <v>62018</v>
      </c>
      <c r="V37" s="104" t="e">
        <f>VLOOKUP(T37,#REF!,2,FALSE)</f>
        <v>#REF!</v>
      </c>
      <c r="W37" s="104" t="e">
        <f>VLOOKUP(T37,#REF!,5,FALSE)</f>
        <v>#REF!</v>
      </c>
      <c r="X37" s="104">
        <f t="shared" si="5"/>
        <v>0</v>
      </c>
      <c r="Y37" s="104" t="e">
        <f>VLOOKUP(U37,#REF!,2,FALSE)</f>
        <v>#REF!</v>
      </c>
    </row>
    <row r="38" spans="1:25" ht="16.5" hidden="1" customHeight="1" x14ac:dyDescent="0.4">
      <c r="A38" s="171">
        <v>42048</v>
      </c>
      <c r="B38" s="126" t="s">
        <v>70</v>
      </c>
      <c r="C38" s="154"/>
      <c r="E38" s="154">
        <v>91.25</v>
      </c>
      <c r="G38" s="155" t="s">
        <v>56</v>
      </c>
      <c r="H38" s="156">
        <v>478</v>
      </c>
      <c r="I38" s="157" t="s">
        <v>51</v>
      </c>
      <c r="K38" s="158">
        <v>300022445</v>
      </c>
      <c r="L38" s="157">
        <v>91.25</v>
      </c>
      <c r="M38" s="159"/>
      <c r="N38" s="126" t="str">
        <f t="shared" si="6"/>
        <v>B478 Bankline</v>
      </c>
      <c r="O38" s="165">
        <f t="shared" si="1"/>
        <v>300022445</v>
      </c>
      <c r="P38" s="166" t="str">
        <f t="shared" si="0"/>
        <v/>
      </c>
      <c r="Q38" s="127">
        <f t="shared" si="2"/>
        <v>91.25</v>
      </c>
      <c r="R38" s="67" t="s">
        <v>58</v>
      </c>
      <c r="T38" s="104" t="str">
        <f t="shared" si="3"/>
        <v>2445</v>
      </c>
      <c r="U38" s="104" t="str">
        <f t="shared" si="4"/>
        <v>30002</v>
      </c>
      <c r="V38" s="104" t="e">
        <f>VLOOKUP(T38,#REF!,2,FALSE)</f>
        <v>#REF!</v>
      </c>
      <c r="W38" s="104" t="e">
        <f>VLOOKUP(T38,#REF!,5,FALSE)</f>
        <v>#REF!</v>
      </c>
      <c r="X38" s="104" t="str">
        <f t="shared" si="5"/>
        <v>Yes</v>
      </c>
      <c r="Y38" s="104" t="e">
        <f>VLOOKUP(U38,#REF!,2,FALSE)</f>
        <v>#REF!</v>
      </c>
    </row>
    <row r="39" spans="1:25" ht="16.5" hidden="1" customHeight="1" x14ac:dyDescent="0.4">
      <c r="A39" s="171">
        <v>42048</v>
      </c>
      <c r="B39" s="126" t="s">
        <v>61</v>
      </c>
      <c r="C39" s="154"/>
      <c r="E39" s="154">
        <v>847000</v>
      </c>
      <c r="G39" s="155" t="s">
        <v>56</v>
      </c>
      <c r="H39" s="156">
        <v>479</v>
      </c>
      <c r="I39" s="157" t="s">
        <v>51</v>
      </c>
      <c r="K39" s="158">
        <v>620185111</v>
      </c>
      <c r="L39" s="157">
        <v>847000</v>
      </c>
      <c r="M39" s="159"/>
      <c r="N39" s="126" t="str">
        <f t="shared" si="6"/>
        <v>B479 SIBA</v>
      </c>
      <c r="O39" s="165">
        <f t="shared" si="1"/>
        <v>620185111</v>
      </c>
      <c r="P39" s="166" t="str">
        <f t="shared" si="0"/>
        <v/>
      </c>
      <c r="Q39" s="127">
        <f t="shared" si="2"/>
        <v>847000</v>
      </c>
      <c r="R39" s="67" t="s">
        <v>58</v>
      </c>
      <c r="T39" s="104" t="str">
        <f t="shared" si="3"/>
        <v>5111</v>
      </c>
      <c r="U39" s="104" t="str">
        <f t="shared" si="4"/>
        <v>62018</v>
      </c>
      <c r="V39" s="104" t="e">
        <f>VLOOKUP(T39,#REF!,2,FALSE)</f>
        <v>#REF!</v>
      </c>
      <c r="W39" s="104" t="e">
        <f>VLOOKUP(T39,#REF!,5,FALSE)</f>
        <v>#REF!</v>
      </c>
      <c r="X39" s="104">
        <f t="shared" si="5"/>
        <v>0</v>
      </c>
      <c r="Y39" s="104" t="e">
        <f>VLOOKUP(U39,#REF!,2,FALSE)</f>
        <v>#REF!</v>
      </c>
    </row>
    <row r="40" spans="1:25" ht="16.5" customHeight="1" x14ac:dyDescent="0.4">
      <c r="A40" s="171">
        <v>42052</v>
      </c>
      <c r="B40" s="126" t="s">
        <v>220</v>
      </c>
      <c r="C40" s="154"/>
      <c r="E40" s="154">
        <v>818.62</v>
      </c>
      <c r="G40" s="155" t="s">
        <v>56</v>
      </c>
      <c r="H40" s="156">
        <v>480</v>
      </c>
      <c r="I40" s="157" t="s">
        <v>51</v>
      </c>
      <c r="K40" s="158">
        <v>620205020</v>
      </c>
      <c r="L40" s="157">
        <v>818.62</v>
      </c>
      <c r="M40" s="159"/>
      <c r="N40" s="126" t="str">
        <f t="shared" si="6"/>
        <v>B480 DF 158226</v>
      </c>
      <c r="O40" s="165">
        <f t="shared" si="1"/>
        <v>620205020</v>
      </c>
      <c r="P40" s="166" t="str">
        <f t="shared" si="0"/>
        <v/>
      </c>
      <c r="Q40" s="127">
        <f t="shared" si="2"/>
        <v>818.62</v>
      </c>
      <c r="R40" s="67" t="s">
        <v>58</v>
      </c>
      <c r="T40" s="104" t="str">
        <f t="shared" si="3"/>
        <v>5020</v>
      </c>
      <c r="U40" s="104" t="str">
        <f t="shared" si="4"/>
        <v>62020</v>
      </c>
      <c r="V40" s="104" t="e">
        <f>VLOOKUP(T40,#REF!,2,FALSE)</f>
        <v>#REF!</v>
      </c>
      <c r="W40" s="104" t="e">
        <f>VLOOKUP(T40,#REF!,5,FALSE)</f>
        <v>#REF!</v>
      </c>
      <c r="X40" s="104">
        <f t="shared" si="5"/>
        <v>0</v>
      </c>
      <c r="Y40" s="104" t="e">
        <f>VLOOKUP(U40,#REF!,2,FALSE)</f>
        <v>#REF!</v>
      </c>
    </row>
    <row r="41" spans="1:25" ht="16.5" hidden="1" customHeight="1" x14ac:dyDescent="0.4">
      <c r="A41" s="171">
        <v>42052</v>
      </c>
      <c r="B41" s="126" t="s">
        <v>61</v>
      </c>
      <c r="C41" s="154"/>
      <c r="E41" s="154">
        <v>22000</v>
      </c>
      <c r="G41" s="155" t="s">
        <v>56</v>
      </c>
      <c r="H41" s="156">
        <v>481</v>
      </c>
      <c r="I41" s="157" t="s">
        <v>51</v>
      </c>
      <c r="K41" s="158">
        <v>620185111</v>
      </c>
      <c r="L41" s="157">
        <v>22000</v>
      </c>
      <c r="M41" s="159"/>
      <c r="N41" s="126" t="str">
        <f t="shared" si="6"/>
        <v>B481 SIBA</v>
      </c>
      <c r="O41" s="165">
        <f t="shared" si="1"/>
        <v>620185111</v>
      </c>
      <c r="P41" s="166" t="str">
        <f t="shared" si="0"/>
        <v/>
      </c>
      <c r="Q41" s="127">
        <f t="shared" si="2"/>
        <v>22000</v>
      </c>
      <c r="R41" s="67" t="s">
        <v>58</v>
      </c>
      <c r="T41" s="104" t="str">
        <f t="shared" si="3"/>
        <v>5111</v>
      </c>
      <c r="U41" s="104" t="str">
        <f t="shared" si="4"/>
        <v>62018</v>
      </c>
      <c r="V41" s="104" t="e">
        <f>VLOOKUP(T41,#REF!,2,FALSE)</f>
        <v>#REF!</v>
      </c>
      <c r="W41" s="104" t="e">
        <f>VLOOKUP(T41,#REF!,5,FALSE)</f>
        <v>#REF!</v>
      </c>
      <c r="X41" s="104">
        <f t="shared" si="5"/>
        <v>0</v>
      </c>
      <c r="Y41" s="104" t="e">
        <f>VLOOKUP(U41,#REF!,2,FALSE)</f>
        <v>#REF!</v>
      </c>
    </row>
    <row r="42" spans="1:25" ht="16.5" hidden="1" customHeight="1" x14ac:dyDescent="0.4">
      <c r="A42" s="171">
        <v>42052</v>
      </c>
      <c r="B42" s="126" t="s">
        <v>96</v>
      </c>
      <c r="C42" s="154"/>
      <c r="E42" s="154">
        <v>15666.67</v>
      </c>
      <c r="G42" s="155" t="s">
        <v>56</v>
      </c>
      <c r="H42" s="156">
        <v>482</v>
      </c>
      <c r="I42" s="157" t="s">
        <v>51</v>
      </c>
      <c r="K42" s="158">
        <v>305010102</v>
      </c>
      <c r="L42" s="157">
        <v>15666.67</v>
      </c>
      <c r="M42" s="159"/>
      <c r="N42" s="126" t="str">
        <f t="shared" si="6"/>
        <v>B482 LCC General</v>
      </c>
      <c r="O42" s="165">
        <f t="shared" si="1"/>
        <v>305010102</v>
      </c>
      <c r="P42" s="166" t="str">
        <f t="shared" si="0"/>
        <v/>
      </c>
      <c r="Q42" s="127">
        <f t="shared" si="2"/>
        <v>15666.67</v>
      </c>
      <c r="R42" s="67" t="s">
        <v>58</v>
      </c>
      <c r="T42" s="104" t="str">
        <f t="shared" si="3"/>
        <v>0102</v>
      </c>
      <c r="U42" s="104" t="str">
        <f t="shared" si="4"/>
        <v>30501</v>
      </c>
      <c r="V42" s="104" t="e">
        <f>VLOOKUP(T42,#REF!,2,FALSE)</f>
        <v>#REF!</v>
      </c>
      <c r="W42" s="104" t="e">
        <f>VLOOKUP(T42,#REF!,5,FALSE)</f>
        <v>#REF!</v>
      </c>
      <c r="X42" s="104">
        <f t="shared" si="5"/>
        <v>0</v>
      </c>
      <c r="Y42" s="104" t="e">
        <f>VLOOKUP(U42,#REF!,2,FALSE)</f>
        <v>#REF!</v>
      </c>
    </row>
    <row r="43" spans="1:25" ht="16.5" hidden="1" customHeight="1" x14ac:dyDescent="0.4">
      <c r="A43" s="171">
        <v>42052</v>
      </c>
      <c r="B43" s="126" t="s">
        <v>221</v>
      </c>
      <c r="C43" s="154"/>
      <c r="E43" s="154">
        <v>70</v>
      </c>
      <c r="G43" s="155" t="s">
        <v>56</v>
      </c>
      <c r="H43" s="156">
        <v>483</v>
      </c>
      <c r="I43" s="157" t="s">
        <v>51</v>
      </c>
      <c r="K43" s="158">
        <v>420012421</v>
      </c>
      <c r="L43" s="157">
        <v>70</v>
      </c>
      <c r="M43" s="159"/>
      <c r="N43" s="126" t="str">
        <f t="shared" si="6"/>
        <v>B483 DIRECT DEBIT</v>
      </c>
      <c r="O43" s="165">
        <f t="shared" si="1"/>
        <v>420012421</v>
      </c>
      <c r="P43" s="166" t="str">
        <f t="shared" si="0"/>
        <v/>
      </c>
      <c r="Q43" s="127">
        <f t="shared" si="2"/>
        <v>70</v>
      </c>
      <c r="R43" s="67" t="s">
        <v>58</v>
      </c>
      <c r="T43" s="104" t="str">
        <f t="shared" si="3"/>
        <v>2421</v>
      </c>
      <c r="U43" s="104" t="str">
        <f t="shared" si="4"/>
        <v>42001</v>
      </c>
      <c r="V43" s="104" t="e">
        <f>VLOOKUP(T43,#REF!,2,FALSE)</f>
        <v>#REF!</v>
      </c>
      <c r="W43" s="104" t="e">
        <f>VLOOKUP(T43,#REF!,5,FALSE)</f>
        <v>#REF!</v>
      </c>
      <c r="X43" s="104" t="str">
        <f t="shared" si="5"/>
        <v>Yes</v>
      </c>
      <c r="Y43" s="104" t="e">
        <f>VLOOKUP(U43,#REF!,2,FALSE)</f>
        <v>#REF!</v>
      </c>
    </row>
    <row r="44" spans="1:25" ht="16.5" hidden="1" customHeight="1" x14ac:dyDescent="0.4">
      <c r="A44" s="171">
        <v>42052</v>
      </c>
      <c r="B44" s="126" t="s">
        <v>69</v>
      </c>
      <c r="C44" s="154"/>
      <c r="E44" s="154">
        <v>36</v>
      </c>
      <c r="G44" s="155" t="s">
        <v>56</v>
      </c>
      <c r="H44" s="156">
        <v>484</v>
      </c>
      <c r="I44" s="157" t="s">
        <v>51</v>
      </c>
      <c r="K44" s="158">
        <v>399042430</v>
      </c>
      <c r="L44" s="157">
        <v>36</v>
      </c>
      <c r="M44" s="159"/>
      <c r="N44" s="126" t="str">
        <f t="shared" si="6"/>
        <v>B484 Land Registry</v>
      </c>
      <c r="O44" s="165">
        <f t="shared" si="1"/>
        <v>399042430</v>
      </c>
      <c r="P44" s="166" t="str">
        <f t="shared" si="0"/>
        <v/>
      </c>
      <c r="Q44" s="127">
        <f t="shared" si="2"/>
        <v>36</v>
      </c>
      <c r="R44" s="67" t="s">
        <v>58</v>
      </c>
      <c r="T44" s="104" t="str">
        <f t="shared" si="3"/>
        <v>2430</v>
      </c>
      <c r="U44" s="104" t="str">
        <f t="shared" si="4"/>
        <v>39904</v>
      </c>
      <c r="V44" s="104" t="e">
        <f>VLOOKUP(T44,#REF!,2,FALSE)</f>
        <v>#REF!</v>
      </c>
      <c r="W44" s="104" t="e">
        <f>VLOOKUP(T44,#REF!,5,FALSE)</f>
        <v>#REF!</v>
      </c>
      <c r="X44" s="104" t="str">
        <f t="shared" si="5"/>
        <v>Yes</v>
      </c>
      <c r="Y44" s="104" t="e">
        <f>VLOOKUP(U44,#REF!,2,FALSE)</f>
        <v>#REF!</v>
      </c>
    </row>
    <row r="45" spans="1:25" ht="16.5" hidden="1" customHeight="1" x14ac:dyDescent="0.4">
      <c r="A45" s="171">
        <v>42053</v>
      </c>
      <c r="B45" s="126" t="s">
        <v>192</v>
      </c>
      <c r="C45" s="154"/>
      <c r="E45" s="154">
        <v>0.68</v>
      </c>
      <c r="G45" s="155" t="s">
        <v>56</v>
      </c>
      <c r="H45" s="156">
        <v>485</v>
      </c>
      <c r="I45" s="157" t="s">
        <v>51</v>
      </c>
      <c r="K45" s="158">
        <v>300022445</v>
      </c>
      <c r="L45" s="157">
        <v>0.68</v>
      </c>
      <c r="M45" s="159"/>
      <c r="N45" s="126" t="str">
        <f t="shared" si="6"/>
        <v>B485 S/LINE</v>
      </c>
      <c r="O45" s="165">
        <f t="shared" si="1"/>
        <v>300022445</v>
      </c>
      <c r="P45" s="166" t="str">
        <f t="shared" si="0"/>
        <v/>
      </c>
      <c r="Q45" s="127">
        <f t="shared" si="2"/>
        <v>0.68</v>
      </c>
      <c r="R45" s="67" t="s">
        <v>58</v>
      </c>
      <c r="T45" s="104" t="str">
        <f t="shared" si="3"/>
        <v>2445</v>
      </c>
      <c r="U45" s="104" t="str">
        <f t="shared" si="4"/>
        <v>30002</v>
      </c>
      <c r="V45" s="104" t="e">
        <f>VLOOKUP(T45,#REF!,2,FALSE)</f>
        <v>#REF!</v>
      </c>
      <c r="W45" s="104" t="e">
        <f>VLOOKUP(T45,#REF!,5,FALSE)</f>
        <v>#REF!</v>
      </c>
      <c r="X45" s="104" t="str">
        <f t="shared" si="5"/>
        <v>Yes</v>
      </c>
      <c r="Y45" s="104" t="e">
        <f>VLOOKUP(U45,#REF!,2,FALSE)</f>
        <v>#REF!</v>
      </c>
    </row>
    <row r="46" spans="1:25" ht="16.5" hidden="1" customHeight="1" x14ac:dyDescent="0.4">
      <c r="A46" s="171">
        <v>42053</v>
      </c>
      <c r="B46" s="126" t="s">
        <v>192</v>
      </c>
      <c r="C46" s="154"/>
      <c r="E46" s="154">
        <v>43.74</v>
      </c>
      <c r="G46" s="155" t="s">
        <v>56</v>
      </c>
      <c r="H46" s="156">
        <v>485</v>
      </c>
      <c r="I46" s="157" t="s">
        <v>51</v>
      </c>
      <c r="K46" s="158">
        <v>300022445</v>
      </c>
      <c r="L46" s="157">
        <v>43.74</v>
      </c>
      <c r="M46" s="159"/>
      <c r="N46" s="126" t="str">
        <f t="shared" si="6"/>
        <v>B485 S/LINE</v>
      </c>
      <c r="O46" s="165">
        <f t="shared" si="1"/>
        <v>300022445</v>
      </c>
      <c r="P46" s="166" t="str">
        <f t="shared" si="0"/>
        <v/>
      </c>
      <c r="Q46" s="127">
        <f t="shared" si="2"/>
        <v>43.74</v>
      </c>
      <c r="R46" s="67" t="s">
        <v>58</v>
      </c>
      <c r="T46" s="104" t="str">
        <f t="shared" si="3"/>
        <v>2445</v>
      </c>
      <c r="U46" s="104" t="str">
        <f t="shared" si="4"/>
        <v>30002</v>
      </c>
      <c r="V46" s="104" t="e">
        <f>VLOOKUP(T46,#REF!,2,FALSE)</f>
        <v>#REF!</v>
      </c>
      <c r="W46" s="104" t="e">
        <f>VLOOKUP(T46,#REF!,5,FALSE)</f>
        <v>#REF!</v>
      </c>
      <c r="X46" s="104" t="str">
        <f t="shared" si="5"/>
        <v>Yes</v>
      </c>
      <c r="Y46" s="104" t="e">
        <f>VLOOKUP(U46,#REF!,2,FALSE)</f>
        <v>#REF!</v>
      </c>
    </row>
    <row r="47" spans="1:25" ht="16.5" hidden="1" customHeight="1" x14ac:dyDescent="0.4">
      <c r="A47" s="171">
        <v>42053</v>
      </c>
      <c r="B47" s="126" t="s">
        <v>192</v>
      </c>
      <c r="C47" s="154"/>
      <c r="E47" s="154">
        <v>661.71</v>
      </c>
      <c r="G47" s="155" t="s">
        <v>56</v>
      </c>
      <c r="H47" s="156">
        <v>485</v>
      </c>
      <c r="I47" s="157" t="s">
        <v>51</v>
      </c>
      <c r="K47" s="158">
        <v>300022445</v>
      </c>
      <c r="L47" s="157">
        <v>661.71</v>
      </c>
      <c r="M47" s="159"/>
      <c r="N47" s="126" t="str">
        <f t="shared" si="6"/>
        <v>B485 S/LINE</v>
      </c>
      <c r="O47" s="165">
        <f t="shared" si="1"/>
        <v>300022445</v>
      </c>
      <c r="P47" s="166" t="str">
        <f t="shared" si="0"/>
        <v/>
      </c>
      <c r="Q47" s="127">
        <f t="shared" si="2"/>
        <v>661.71</v>
      </c>
      <c r="R47" s="67" t="s">
        <v>58</v>
      </c>
      <c r="T47" s="104" t="str">
        <f t="shared" si="3"/>
        <v>2445</v>
      </c>
      <c r="U47" s="104" t="str">
        <f t="shared" si="4"/>
        <v>30002</v>
      </c>
      <c r="V47" s="104" t="e">
        <f>VLOOKUP(T47,#REF!,2,FALSE)</f>
        <v>#REF!</v>
      </c>
      <c r="W47" s="104" t="e">
        <f>VLOOKUP(T47,#REF!,5,FALSE)</f>
        <v>#REF!</v>
      </c>
      <c r="X47" s="104">
        <f t="shared" si="5"/>
        <v>0</v>
      </c>
      <c r="Y47" s="104" t="e">
        <f>VLOOKUP(U47,#REF!,2,FALSE)</f>
        <v>#REF!</v>
      </c>
    </row>
    <row r="48" spans="1:25" ht="16.5" hidden="1" customHeight="1" x14ac:dyDescent="0.4">
      <c r="A48" s="171">
        <v>42053</v>
      </c>
      <c r="B48" s="126" t="s">
        <v>222</v>
      </c>
      <c r="C48" s="154"/>
      <c r="E48" s="154">
        <v>161155.6</v>
      </c>
      <c r="G48" s="155" t="s">
        <v>56</v>
      </c>
      <c r="H48" s="156">
        <v>486</v>
      </c>
      <c r="I48" s="157" t="s">
        <v>51</v>
      </c>
      <c r="K48" s="158">
        <v>600035202</v>
      </c>
      <c r="L48" s="157">
        <v>40369.300000000003</v>
      </c>
      <c r="M48" s="159"/>
      <c r="N48" s="126" t="str">
        <f t="shared" si="6"/>
        <v>B486 Leicestershire CC</v>
      </c>
      <c r="O48" s="165">
        <f t="shared" si="1"/>
        <v>600035202</v>
      </c>
      <c r="P48" s="166" t="str">
        <f t="shared" si="0"/>
        <v/>
      </c>
      <c r="Q48" s="127">
        <f t="shared" si="2"/>
        <v>40369.300000000003</v>
      </c>
      <c r="R48" s="67" t="s">
        <v>58</v>
      </c>
      <c r="T48" s="104" t="str">
        <f t="shared" si="3"/>
        <v>5202</v>
      </c>
      <c r="U48" s="104" t="str">
        <f t="shared" si="4"/>
        <v>60003</v>
      </c>
      <c r="V48" s="104" t="e">
        <f>VLOOKUP(T48,#REF!,2,FALSE)</f>
        <v>#REF!</v>
      </c>
      <c r="W48" s="104" t="e">
        <f>VLOOKUP(T48,#REF!,5,FALSE)</f>
        <v>#REF!</v>
      </c>
      <c r="X48" s="104">
        <f t="shared" si="5"/>
        <v>0</v>
      </c>
      <c r="Y48" s="104" t="e">
        <f>VLOOKUP(U48,#REF!,2,FALSE)</f>
        <v>#REF!</v>
      </c>
    </row>
    <row r="49" spans="1:25" ht="16.5" hidden="1" customHeight="1" x14ac:dyDescent="0.4">
      <c r="A49" s="171">
        <v>42053</v>
      </c>
      <c r="B49" s="126" t="s">
        <v>222</v>
      </c>
      <c r="C49" s="154"/>
      <c r="E49" s="154"/>
      <c r="G49" s="155" t="s">
        <v>56</v>
      </c>
      <c r="H49" s="156">
        <v>486</v>
      </c>
      <c r="K49" s="158">
        <v>600035200</v>
      </c>
      <c r="L49" s="157">
        <v>22675.95</v>
      </c>
      <c r="M49" s="159"/>
      <c r="N49" s="126" t="str">
        <f t="shared" si="6"/>
        <v>B486Leicestershire CC</v>
      </c>
      <c r="O49" s="165">
        <f t="shared" si="1"/>
        <v>600035200</v>
      </c>
      <c r="P49" s="166" t="str">
        <f t="shared" si="0"/>
        <v/>
      </c>
      <c r="Q49" s="127">
        <f t="shared" si="2"/>
        <v>22675.95</v>
      </c>
      <c r="R49" s="67" t="s">
        <v>58</v>
      </c>
      <c r="T49" s="104" t="str">
        <f t="shared" si="3"/>
        <v>5200</v>
      </c>
      <c r="U49" s="104" t="str">
        <f t="shared" si="4"/>
        <v>60003</v>
      </c>
      <c r="V49" s="104" t="e">
        <f>VLOOKUP(T49,#REF!,2,FALSE)</f>
        <v>#REF!</v>
      </c>
      <c r="W49" s="104" t="e">
        <f>VLOOKUP(T49,#REF!,5,FALSE)</f>
        <v>#REF!</v>
      </c>
      <c r="X49" s="104">
        <f t="shared" si="5"/>
        <v>0</v>
      </c>
      <c r="Y49" s="104" t="e">
        <f>VLOOKUP(U49,#REF!,2,FALSE)</f>
        <v>#REF!</v>
      </c>
    </row>
    <row r="50" spans="1:25" ht="16.5" hidden="1" customHeight="1" x14ac:dyDescent="0.4">
      <c r="A50" s="171">
        <v>42053</v>
      </c>
      <c r="B50" s="126" t="s">
        <v>222</v>
      </c>
      <c r="C50" s="154"/>
      <c r="E50" s="154"/>
      <c r="G50" s="155" t="s">
        <v>56</v>
      </c>
      <c r="H50" s="156">
        <v>486</v>
      </c>
      <c r="K50" s="158">
        <v>600035242</v>
      </c>
      <c r="L50" s="157">
        <v>24458.17</v>
      </c>
      <c r="M50" s="159"/>
      <c r="N50" s="126" t="str">
        <f t="shared" si="6"/>
        <v>B486Leicestershire CC</v>
      </c>
      <c r="O50" s="165">
        <f t="shared" si="1"/>
        <v>600035242</v>
      </c>
      <c r="P50" s="166" t="str">
        <f t="shared" si="0"/>
        <v/>
      </c>
      <c r="Q50" s="127">
        <f t="shared" si="2"/>
        <v>24458.17</v>
      </c>
      <c r="R50" s="67" t="s">
        <v>58</v>
      </c>
      <c r="T50" s="104" t="str">
        <f t="shared" si="3"/>
        <v>5242</v>
      </c>
      <c r="U50" s="104" t="str">
        <f t="shared" si="4"/>
        <v>60003</v>
      </c>
      <c r="V50" s="104" t="e">
        <f>VLOOKUP(T50,#REF!,2,FALSE)</f>
        <v>#REF!</v>
      </c>
      <c r="W50" s="104" t="e">
        <f>VLOOKUP(T50,#REF!,5,FALSE)</f>
        <v>#REF!</v>
      </c>
      <c r="X50" s="104">
        <f t="shared" si="5"/>
        <v>0</v>
      </c>
      <c r="Y50" s="104" t="e">
        <f>VLOOKUP(U50,#REF!,2,FALSE)</f>
        <v>#REF!</v>
      </c>
    </row>
    <row r="51" spans="1:25" ht="16.5" hidden="1" customHeight="1" x14ac:dyDescent="0.4">
      <c r="A51" s="171">
        <v>42053</v>
      </c>
      <c r="B51" s="126" t="s">
        <v>222</v>
      </c>
      <c r="C51" s="154"/>
      <c r="E51" s="154"/>
      <c r="G51" s="155" t="s">
        <v>56</v>
      </c>
      <c r="H51" s="156">
        <v>486</v>
      </c>
      <c r="K51" s="158">
        <v>600035246</v>
      </c>
      <c r="L51" s="157">
        <v>747</v>
      </c>
      <c r="M51" s="159"/>
      <c r="N51" s="126" t="str">
        <f t="shared" si="6"/>
        <v>B486Leicestershire CC</v>
      </c>
      <c r="O51" s="165">
        <f t="shared" si="1"/>
        <v>600035246</v>
      </c>
      <c r="P51" s="166" t="str">
        <f t="shared" si="0"/>
        <v/>
      </c>
      <c r="Q51" s="127">
        <f t="shared" si="2"/>
        <v>747</v>
      </c>
      <c r="R51" s="67" t="s">
        <v>58</v>
      </c>
      <c r="T51" s="104" t="str">
        <f t="shared" si="3"/>
        <v>5246</v>
      </c>
      <c r="U51" s="104" t="str">
        <f t="shared" si="4"/>
        <v>60003</v>
      </c>
      <c r="V51" s="104" t="e">
        <f>VLOOKUP(T51,#REF!,2,FALSE)</f>
        <v>#REF!</v>
      </c>
      <c r="W51" s="104" t="e">
        <f>VLOOKUP(T51,#REF!,5,FALSE)</f>
        <v>#REF!</v>
      </c>
      <c r="X51" s="104">
        <f t="shared" si="5"/>
        <v>0</v>
      </c>
      <c r="Y51" s="104" t="e">
        <f>VLOOKUP(U51,#REF!,2,FALSE)</f>
        <v>#REF!</v>
      </c>
    </row>
    <row r="52" spans="1:25" ht="16.5" customHeight="1" x14ac:dyDescent="0.4">
      <c r="A52" s="171">
        <v>42053</v>
      </c>
      <c r="B52" s="126" t="s">
        <v>222</v>
      </c>
      <c r="C52" s="154"/>
      <c r="E52" s="154"/>
      <c r="G52" s="155" t="s">
        <v>56</v>
      </c>
      <c r="H52" s="156">
        <v>486</v>
      </c>
      <c r="K52" s="158">
        <v>600035222</v>
      </c>
      <c r="M52" s="159">
        <v>1223.8800000000001</v>
      </c>
      <c r="N52" s="126" t="str">
        <f t="shared" si="6"/>
        <v>B486Leicestershire CC</v>
      </c>
      <c r="O52" s="165">
        <f t="shared" si="1"/>
        <v>600035222</v>
      </c>
      <c r="P52" s="166" t="str">
        <f t="shared" si="0"/>
        <v xml:space="preserve"> </v>
      </c>
      <c r="Q52" s="127">
        <f t="shared" si="2"/>
        <v>1223.8800000000001</v>
      </c>
      <c r="R52" s="67" t="s">
        <v>58</v>
      </c>
      <c r="T52" s="104" t="str">
        <f t="shared" si="3"/>
        <v>5222</v>
      </c>
      <c r="U52" s="104" t="str">
        <f t="shared" si="4"/>
        <v>60003</v>
      </c>
      <c r="V52" s="104" t="e">
        <f>VLOOKUP(T52,#REF!,2,FALSE)</f>
        <v>#REF!</v>
      </c>
      <c r="W52" s="104" t="e">
        <f>VLOOKUP(T52,#REF!,5,FALSE)</f>
        <v>#REF!</v>
      </c>
      <c r="X52" s="104">
        <f t="shared" si="5"/>
        <v>0</v>
      </c>
      <c r="Y52" s="104" t="e">
        <f>VLOOKUP(U52,#REF!,2,FALSE)</f>
        <v>#REF!</v>
      </c>
    </row>
    <row r="53" spans="1:25" ht="16.5" hidden="1" customHeight="1" x14ac:dyDescent="0.4">
      <c r="A53" s="171">
        <v>42053</v>
      </c>
      <c r="B53" s="126" t="s">
        <v>222</v>
      </c>
      <c r="C53" s="154"/>
      <c r="E53" s="154"/>
      <c r="G53" s="155" t="s">
        <v>56</v>
      </c>
      <c r="H53" s="156">
        <v>486</v>
      </c>
      <c r="K53" s="158">
        <v>600035227</v>
      </c>
      <c r="L53" s="157">
        <v>97.92</v>
      </c>
      <c r="M53" s="159"/>
      <c r="N53" s="126" t="str">
        <f t="shared" si="6"/>
        <v>B486Leicestershire CC</v>
      </c>
      <c r="O53" s="165">
        <f t="shared" si="1"/>
        <v>600035227</v>
      </c>
      <c r="P53" s="166" t="str">
        <f t="shared" si="0"/>
        <v/>
      </c>
      <c r="Q53" s="127">
        <f t="shared" si="2"/>
        <v>97.92</v>
      </c>
      <c r="R53" s="67" t="s">
        <v>58</v>
      </c>
      <c r="T53" s="104" t="str">
        <f t="shared" si="3"/>
        <v>5227</v>
      </c>
      <c r="U53" s="104" t="str">
        <f t="shared" si="4"/>
        <v>60003</v>
      </c>
      <c r="V53" s="104" t="e">
        <f>VLOOKUP(T53,#REF!,2,FALSE)</f>
        <v>#REF!</v>
      </c>
      <c r="W53" s="104" t="e">
        <f>VLOOKUP(T53,#REF!,5,FALSE)</f>
        <v>#REF!</v>
      </c>
      <c r="X53" s="104" t="str">
        <f t="shared" si="5"/>
        <v>Yes</v>
      </c>
      <c r="Y53" s="104" t="e">
        <f>VLOOKUP(U53,#REF!,2,FALSE)</f>
        <v>#REF!</v>
      </c>
    </row>
    <row r="54" spans="1:25" ht="16.5" hidden="1" customHeight="1" x14ac:dyDescent="0.4">
      <c r="A54" s="171">
        <v>42053</v>
      </c>
      <c r="B54" s="126" t="s">
        <v>222</v>
      </c>
      <c r="C54" s="154"/>
      <c r="E54" s="154"/>
      <c r="G54" s="155" t="s">
        <v>56</v>
      </c>
      <c r="H54" s="156">
        <v>486</v>
      </c>
      <c r="K54" s="158">
        <v>600035201</v>
      </c>
      <c r="L54" s="157">
        <v>19078.54</v>
      </c>
      <c r="M54" s="159"/>
      <c r="N54" s="126" t="str">
        <f t="shared" si="6"/>
        <v>B486Leicestershire CC</v>
      </c>
      <c r="O54" s="165">
        <f t="shared" si="1"/>
        <v>600035201</v>
      </c>
      <c r="P54" s="166" t="str">
        <f t="shared" si="0"/>
        <v/>
      </c>
      <c r="Q54" s="127">
        <f t="shared" si="2"/>
        <v>19078.54</v>
      </c>
      <c r="R54" s="67" t="s">
        <v>58</v>
      </c>
      <c r="T54" s="104" t="str">
        <f t="shared" si="3"/>
        <v>5201</v>
      </c>
      <c r="U54" s="104" t="str">
        <f t="shared" si="4"/>
        <v>60003</v>
      </c>
      <c r="V54" s="104" t="e">
        <f>VLOOKUP(T54,#REF!,2,FALSE)</f>
        <v>#REF!</v>
      </c>
      <c r="W54" s="104" t="e">
        <f>VLOOKUP(T54,#REF!,5,FALSE)</f>
        <v>#REF!</v>
      </c>
      <c r="X54" s="104">
        <f t="shared" si="5"/>
        <v>0</v>
      </c>
      <c r="Y54" s="104" t="e">
        <f>VLOOKUP(U54,#REF!,2,FALSE)</f>
        <v>#REF!</v>
      </c>
    </row>
    <row r="55" spans="1:25" ht="16.5" hidden="1" customHeight="1" x14ac:dyDescent="0.4">
      <c r="A55" s="171">
        <v>42053</v>
      </c>
      <c r="B55" s="126" t="s">
        <v>222</v>
      </c>
      <c r="C55" s="154"/>
      <c r="E55" s="154"/>
      <c r="G55" s="155" t="s">
        <v>56</v>
      </c>
      <c r="H55" s="156">
        <v>486</v>
      </c>
      <c r="K55" s="158">
        <v>600035248</v>
      </c>
      <c r="L55" s="157">
        <v>52122.63</v>
      </c>
      <c r="M55" s="159"/>
      <c r="N55" s="126" t="str">
        <f t="shared" si="6"/>
        <v>B486Leicestershire CC</v>
      </c>
      <c r="O55" s="165">
        <f t="shared" si="1"/>
        <v>600035248</v>
      </c>
      <c r="P55" s="166" t="str">
        <f t="shared" si="0"/>
        <v/>
      </c>
      <c r="Q55" s="127">
        <f t="shared" si="2"/>
        <v>52122.63</v>
      </c>
      <c r="R55" s="67" t="s">
        <v>58</v>
      </c>
      <c r="T55" s="104" t="str">
        <f t="shared" si="3"/>
        <v>5248</v>
      </c>
      <c r="U55" s="104" t="str">
        <f t="shared" si="4"/>
        <v>60003</v>
      </c>
      <c r="V55" s="104" t="e">
        <f>VLOOKUP(T55,#REF!,2,FALSE)</f>
        <v>#REF!</v>
      </c>
      <c r="W55" s="104" t="e">
        <f>VLOOKUP(T55,#REF!,5,FALSE)</f>
        <v>#REF!</v>
      </c>
      <c r="X55" s="104">
        <f t="shared" si="5"/>
        <v>0</v>
      </c>
      <c r="Y55" s="104" t="e">
        <f>VLOOKUP(U55,#REF!,2,FALSE)</f>
        <v>#REF!</v>
      </c>
    </row>
    <row r="56" spans="1:25" ht="16.5" hidden="1" customHeight="1" x14ac:dyDescent="0.4">
      <c r="A56" s="171">
        <v>42053</v>
      </c>
      <c r="B56" s="126" t="s">
        <v>222</v>
      </c>
      <c r="C56" s="154"/>
      <c r="E56" s="154"/>
      <c r="G56" s="155" t="s">
        <v>56</v>
      </c>
      <c r="H56" s="156">
        <v>486</v>
      </c>
      <c r="K56" s="158">
        <v>600035201</v>
      </c>
      <c r="L56" s="157">
        <v>277.43</v>
      </c>
      <c r="M56" s="159"/>
      <c r="N56" s="126" t="str">
        <f t="shared" si="6"/>
        <v>B486Leicestershire CC</v>
      </c>
      <c r="O56" s="165">
        <f t="shared" si="1"/>
        <v>600035201</v>
      </c>
      <c r="P56" s="166" t="str">
        <f t="shared" si="0"/>
        <v/>
      </c>
      <c r="Q56" s="127">
        <f t="shared" si="2"/>
        <v>277.43</v>
      </c>
      <c r="R56" s="67" t="s">
        <v>58</v>
      </c>
      <c r="T56" s="104" t="str">
        <f t="shared" si="3"/>
        <v>5201</v>
      </c>
      <c r="U56" s="104" t="str">
        <f t="shared" si="4"/>
        <v>60003</v>
      </c>
      <c r="V56" s="104" t="e">
        <f>VLOOKUP(T56,#REF!,2,FALSE)</f>
        <v>#REF!</v>
      </c>
      <c r="W56" s="104" t="e">
        <f>VLOOKUP(T56,#REF!,5,FALSE)</f>
        <v>#REF!</v>
      </c>
      <c r="X56" s="104">
        <f t="shared" si="5"/>
        <v>0</v>
      </c>
      <c r="Y56" s="104" t="e">
        <f>VLOOKUP(U56,#REF!,2,FALSE)</f>
        <v>#REF!</v>
      </c>
    </row>
    <row r="57" spans="1:25" ht="16.5" hidden="1" customHeight="1" x14ac:dyDescent="0.4">
      <c r="A57" s="171">
        <v>42053</v>
      </c>
      <c r="B57" s="126" t="s">
        <v>222</v>
      </c>
      <c r="C57" s="154"/>
      <c r="E57" s="154"/>
      <c r="G57" s="155" t="s">
        <v>56</v>
      </c>
      <c r="H57" s="156">
        <v>486</v>
      </c>
      <c r="K57" s="158">
        <v>600035280</v>
      </c>
      <c r="L57" s="157">
        <v>605.01</v>
      </c>
      <c r="M57" s="159"/>
      <c r="N57" s="126" t="str">
        <f t="shared" si="6"/>
        <v>B486Leicestershire CC</v>
      </c>
      <c r="O57" s="165">
        <f t="shared" si="1"/>
        <v>600035280</v>
      </c>
      <c r="P57" s="166" t="str">
        <f t="shared" si="0"/>
        <v/>
      </c>
      <c r="Q57" s="127">
        <f t="shared" si="2"/>
        <v>605.01</v>
      </c>
      <c r="R57" s="67" t="s">
        <v>58</v>
      </c>
      <c r="T57" s="104" t="str">
        <f t="shared" si="3"/>
        <v>5280</v>
      </c>
      <c r="U57" s="104" t="str">
        <f t="shared" si="4"/>
        <v>60003</v>
      </c>
      <c r="V57" s="104" t="e">
        <f>VLOOKUP(T57,#REF!,2,FALSE)</f>
        <v>#REF!</v>
      </c>
      <c r="W57" s="104" t="e">
        <f>VLOOKUP(T57,#REF!,5,FALSE)</f>
        <v>#REF!</v>
      </c>
      <c r="X57" s="104">
        <f t="shared" si="5"/>
        <v>0</v>
      </c>
      <c r="Y57" s="104" t="e">
        <f>VLOOKUP(U57,#REF!,2,FALSE)</f>
        <v>#REF!</v>
      </c>
    </row>
    <row r="58" spans="1:25" ht="16.5" hidden="1" customHeight="1" x14ac:dyDescent="0.4">
      <c r="A58" s="171">
        <v>42053</v>
      </c>
      <c r="B58" s="126" t="s">
        <v>222</v>
      </c>
      <c r="C58" s="154"/>
      <c r="E58" s="154"/>
      <c r="G58" s="155" t="s">
        <v>56</v>
      </c>
      <c r="H58" s="156">
        <v>486</v>
      </c>
      <c r="K58" s="158">
        <v>600035281</v>
      </c>
      <c r="L58" s="157">
        <v>4</v>
      </c>
      <c r="M58" s="159"/>
      <c r="N58" s="126" t="str">
        <f t="shared" si="6"/>
        <v>B486Leicestershire CC</v>
      </c>
      <c r="O58" s="165">
        <f t="shared" si="1"/>
        <v>600035281</v>
      </c>
      <c r="P58" s="166" t="str">
        <f t="shared" si="0"/>
        <v/>
      </c>
      <c r="Q58" s="127">
        <f t="shared" si="2"/>
        <v>4</v>
      </c>
      <c r="R58" s="67" t="s">
        <v>58</v>
      </c>
      <c r="T58" s="104" t="str">
        <f t="shared" si="3"/>
        <v>5281</v>
      </c>
      <c r="U58" s="104" t="str">
        <f t="shared" si="4"/>
        <v>60003</v>
      </c>
      <c r="V58" s="104" t="e">
        <f>VLOOKUP(T58,#REF!,2,FALSE)</f>
        <v>#REF!</v>
      </c>
      <c r="W58" s="104" t="e">
        <f>VLOOKUP(T58,#REF!,5,FALSE)</f>
        <v>#REF!</v>
      </c>
      <c r="X58" s="104" t="str">
        <f t="shared" si="5"/>
        <v>Yes</v>
      </c>
      <c r="Y58" s="104" t="e">
        <f>VLOOKUP(U58,#REF!,2,FALSE)</f>
        <v>#REF!</v>
      </c>
    </row>
    <row r="59" spans="1:25" ht="16.5" hidden="1" customHeight="1" x14ac:dyDescent="0.4">
      <c r="A59" s="171">
        <v>42053</v>
      </c>
      <c r="B59" s="126" t="s">
        <v>222</v>
      </c>
      <c r="C59" s="154"/>
      <c r="E59" s="154"/>
      <c r="G59" s="155" t="s">
        <v>56</v>
      </c>
      <c r="H59" s="156">
        <v>486</v>
      </c>
      <c r="K59" s="158">
        <v>399069356</v>
      </c>
      <c r="M59" s="159">
        <v>4</v>
      </c>
      <c r="N59" s="126" t="str">
        <f t="shared" si="6"/>
        <v>B486Leicestershire CC</v>
      </c>
      <c r="O59" s="165">
        <f t="shared" si="1"/>
        <v>399069356</v>
      </c>
      <c r="P59" s="166" t="str">
        <f t="shared" si="0"/>
        <v xml:space="preserve"> </v>
      </c>
      <c r="Q59" s="127">
        <f t="shared" si="2"/>
        <v>4</v>
      </c>
      <c r="R59" s="67" t="s">
        <v>58</v>
      </c>
      <c r="T59" s="104" t="str">
        <f t="shared" si="3"/>
        <v>9356</v>
      </c>
      <c r="U59" s="104" t="str">
        <f t="shared" si="4"/>
        <v>39906</v>
      </c>
      <c r="V59" s="104" t="e">
        <f>VLOOKUP(T59,#REF!,2,FALSE)</f>
        <v>#REF!</v>
      </c>
      <c r="W59" s="104" t="e">
        <f>VLOOKUP(T59,#REF!,5,FALSE)</f>
        <v>#REF!</v>
      </c>
      <c r="X59" s="104" t="str">
        <f t="shared" si="5"/>
        <v>Yes</v>
      </c>
      <c r="Y59" s="104" t="e">
        <f>VLOOKUP(U59,#REF!,2,FALSE)</f>
        <v>#REF!</v>
      </c>
    </row>
    <row r="60" spans="1:25" ht="16.5" hidden="1" customHeight="1" x14ac:dyDescent="0.4">
      <c r="A60" s="171">
        <v>42053</v>
      </c>
      <c r="B60" s="126" t="s">
        <v>222</v>
      </c>
      <c r="C60" s="154"/>
      <c r="E60" s="154"/>
      <c r="G60" s="155" t="s">
        <v>56</v>
      </c>
      <c r="H60" s="156">
        <v>486</v>
      </c>
      <c r="K60" s="158">
        <v>600035217</v>
      </c>
      <c r="L60" s="157">
        <v>569.01</v>
      </c>
      <c r="M60" s="159"/>
      <c r="N60" s="126" t="str">
        <f t="shared" si="6"/>
        <v>B486Leicestershire CC</v>
      </c>
      <c r="O60" s="165">
        <f t="shared" si="1"/>
        <v>600035217</v>
      </c>
      <c r="P60" s="166" t="str">
        <f t="shared" si="0"/>
        <v/>
      </c>
      <c r="Q60" s="127">
        <f t="shared" si="2"/>
        <v>569.01</v>
      </c>
      <c r="R60" s="67" t="s">
        <v>58</v>
      </c>
      <c r="T60" s="104" t="str">
        <f t="shared" si="3"/>
        <v>5217</v>
      </c>
      <c r="U60" s="104" t="str">
        <f t="shared" si="4"/>
        <v>60003</v>
      </c>
      <c r="V60" s="104" t="e">
        <f>VLOOKUP(T60,#REF!,2,FALSE)</f>
        <v>#REF!</v>
      </c>
      <c r="W60" s="104" t="e">
        <f>VLOOKUP(T60,#REF!,5,FALSE)</f>
        <v>#REF!</v>
      </c>
      <c r="X60" s="104">
        <f t="shared" si="5"/>
        <v>0</v>
      </c>
      <c r="Y60" s="104" t="e">
        <f>VLOOKUP(U60,#REF!,2,FALSE)</f>
        <v>#REF!</v>
      </c>
    </row>
    <row r="61" spans="1:25" ht="16.5" hidden="1" customHeight="1" x14ac:dyDescent="0.4">
      <c r="A61" s="171">
        <v>42053</v>
      </c>
      <c r="B61" s="126" t="s">
        <v>222</v>
      </c>
      <c r="C61" s="154"/>
      <c r="E61" s="154"/>
      <c r="G61" s="155" t="s">
        <v>56</v>
      </c>
      <c r="H61" s="156">
        <v>486</v>
      </c>
      <c r="K61" s="158">
        <v>600035235</v>
      </c>
      <c r="L61" s="157">
        <v>10</v>
      </c>
      <c r="M61" s="159"/>
      <c r="N61" s="126" t="str">
        <f t="shared" si="6"/>
        <v>B486Leicestershire CC</v>
      </c>
      <c r="O61" s="165">
        <f t="shared" si="1"/>
        <v>600035235</v>
      </c>
      <c r="P61" s="166" t="str">
        <f t="shared" si="0"/>
        <v/>
      </c>
      <c r="Q61" s="127">
        <f t="shared" si="2"/>
        <v>10</v>
      </c>
      <c r="R61" s="67" t="s">
        <v>58</v>
      </c>
      <c r="T61" s="104" t="str">
        <f t="shared" si="3"/>
        <v>5235</v>
      </c>
      <c r="U61" s="104" t="str">
        <f t="shared" si="4"/>
        <v>60003</v>
      </c>
      <c r="V61" s="104" t="e">
        <f>VLOOKUP(T61,#REF!,2,FALSE)</f>
        <v>#REF!</v>
      </c>
      <c r="W61" s="104" t="e">
        <f>VLOOKUP(T61,#REF!,5,FALSE)</f>
        <v>#REF!</v>
      </c>
      <c r="X61" s="104" t="str">
        <f t="shared" si="5"/>
        <v>Yes</v>
      </c>
      <c r="Y61" s="104" t="e">
        <f>VLOOKUP(U61,#REF!,2,FALSE)</f>
        <v>#REF!</v>
      </c>
    </row>
    <row r="62" spans="1:25" ht="16.5" hidden="1" customHeight="1" x14ac:dyDescent="0.4">
      <c r="A62" s="171">
        <v>42053</v>
      </c>
      <c r="B62" s="126" t="s">
        <v>222</v>
      </c>
      <c r="C62" s="154"/>
      <c r="E62" s="154"/>
      <c r="G62" s="155" t="s">
        <v>56</v>
      </c>
      <c r="H62" s="156">
        <v>486</v>
      </c>
      <c r="K62" s="158">
        <v>600035228</v>
      </c>
      <c r="L62" s="157">
        <v>19.059999999999999</v>
      </c>
      <c r="M62" s="159"/>
      <c r="N62" s="126" t="str">
        <f t="shared" si="6"/>
        <v>B486Leicestershire CC</v>
      </c>
      <c r="O62" s="165">
        <f t="shared" si="1"/>
        <v>600035228</v>
      </c>
      <c r="P62" s="166" t="str">
        <f t="shared" si="0"/>
        <v/>
      </c>
      <c r="Q62" s="127">
        <f t="shared" si="2"/>
        <v>19.059999999999999</v>
      </c>
      <c r="R62" s="67" t="s">
        <v>58</v>
      </c>
      <c r="T62" s="104" t="str">
        <f t="shared" si="3"/>
        <v>5228</v>
      </c>
      <c r="U62" s="104" t="str">
        <f t="shared" si="4"/>
        <v>60003</v>
      </c>
      <c r="V62" s="104" t="e">
        <f>VLOOKUP(T62,#REF!,2,FALSE)</f>
        <v>#REF!</v>
      </c>
      <c r="W62" s="104" t="e">
        <f>VLOOKUP(T62,#REF!,5,FALSE)</f>
        <v>#REF!</v>
      </c>
      <c r="X62" s="104" t="str">
        <f t="shared" si="5"/>
        <v>Yes</v>
      </c>
      <c r="Y62" s="104" t="e">
        <f>VLOOKUP(U62,#REF!,2,FALSE)</f>
        <v>#REF!</v>
      </c>
    </row>
    <row r="63" spans="1:25" ht="16.5" hidden="1" customHeight="1" x14ac:dyDescent="0.4">
      <c r="A63" s="171">
        <v>42053</v>
      </c>
      <c r="B63" s="126" t="s">
        <v>222</v>
      </c>
      <c r="C63" s="154"/>
      <c r="E63" s="154"/>
      <c r="G63" s="155" t="s">
        <v>56</v>
      </c>
      <c r="H63" s="156">
        <v>486</v>
      </c>
      <c r="K63" s="158">
        <v>399069356</v>
      </c>
      <c r="M63" s="159">
        <v>0.48</v>
      </c>
      <c r="N63" s="126" t="str">
        <f t="shared" si="6"/>
        <v>B486Leicestershire CC</v>
      </c>
      <c r="O63" s="165">
        <f t="shared" si="1"/>
        <v>399069356</v>
      </c>
      <c r="P63" s="166" t="str">
        <f t="shared" si="0"/>
        <v xml:space="preserve"> </v>
      </c>
      <c r="Q63" s="127">
        <f t="shared" si="2"/>
        <v>0.48</v>
      </c>
      <c r="R63" s="67" t="s">
        <v>58</v>
      </c>
      <c r="T63" s="104" t="str">
        <f t="shared" si="3"/>
        <v>9356</v>
      </c>
      <c r="U63" s="104" t="str">
        <f t="shared" si="4"/>
        <v>39906</v>
      </c>
      <c r="V63" s="104" t="e">
        <f>VLOOKUP(T63,#REF!,2,FALSE)</f>
        <v>#REF!</v>
      </c>
      <c r="W63" s="104" t="e">
        <f>VLOOKUP(T63,#REF!,5,FALSE)</f>
        <v>#REF!</v>
      </c>
      <c r="X63" s="104" t="str">
        <f t="shared" si="5"/>
        <v>Yes</v>
      </c>
      <c r="Y63" s="104" t="e">
        <f>VLOOKUP(U63,#REF!,2,FALSE)</f>
        <v>#REF!</v>
      </c>
    </row>
    <row r="64" spans="1:25" ht="16.5" hidden="1" customHeight="1" x14ac:dyDescent="0.4">
      <c r="A64" s="171">
        <v>42053</v>
      </c>
      <c r="B64" s="126" t="s">
        <v>222</v>
      </c>
      <c r="C64" s="154"/>
      <c r="E64" s="154"/>
      <c r="G64" s="155" t="s">
        <v>56</v>
      </c>
      <c r="H64" s="156">
        <v>486</v>
      </c>
      <c r="K64" s="158">
        <v>600035247</v>
      </c>
      <c r="L64" s="157">
        <v>202.9</v>
      </c>
      <c r="M64" s="159"/>
      <c r="N64" s="126" t="str">
        <f t="shared" si="6"/>
        <v>B486Leicestershire CC</v>
      </c>
      <c r="O64" s="165">
        <f t="shared" si="1"/>
        <v>600035247</v>
      </c>
      <c r="P64" s="166" t="str">
        <f t="shared" si="0"/>
        <v/>
      </c>
      <c r="Q64" s="127">
        <f t="shared" si="2"/>
        <v>202.9</v>
      </c>
      <c r="R64" s="67" t="s">
        <v>58</v>
      </c>
      <c r="T64" s="104" t="str">
        <f t="shared" si="3"/>
        <v>5247</v>
      </c>
      <c r="U64" s="104" t="str">
        <f t="shared" si="4"/>
        <v>60003</v>
      </c>
      <c r="V64" s="104" t="e">
        <f>VLOOKUP(T64,#REF!,2,FALSE)</f>
        <v>#REF!</v>
      </c>
      <c r="W64" s="104" t="e">
        <f>VLOOKUP(T64,#REF!,5,FALSE)</f>
        <v>#REF!</v>
      </c>
      <c r="X64" s="104" t="str">
        <f t="shared" si="5"/>
        <v>Yes</v>
      </c>
      <c r="Y64" s="104" t="e">
        <f>VLOOKUP(U64,#REF!,2,FALSE)</f>
        <v>#REF!</v>
      </c>
    </row>
    <row r="65" spans="1:25" ht="16.5" hidden="1" customHeight="1" x14ac:dyDescent="0.4">
      <c r="A65" s="171">
        <v>42053</v>
      </c>
      <c r="B65" s="126" t="s">
        <v>222</v>
      </c>
      <c r="C65" s="154"/>
      <c r="E65" s="154"/>
      <c r="G65" s="155" t="s">
        <v>56</v>
      </c>
      <c r="H65" s="156">
        <v>486</v>
      </c>
      <c r="K65" s="158">
        <v>600035209</v>
      </c>
      <c r="L65" s="157">
        <v>261.74</v>
      </c>
      <c r="M65" s="159"/>
      <c r="N65" s="126" t="str">
        <f t="shared" si="6"/>
        <v>B486Leicestershire CC</v>
      </c>
      <c r="O65" s="165">
        <f t="shared" si="1"/>
        <v>600035209</v>
      </c>
      <c r="P65" s="166" t="str">
        <f t="shared" si="0"/>
        <v/>
      </c>
      <c r="Q65" s="127">
        <f t="shared" si="2"/>
        <v>261.74</v>
      </c>
      <c r="R65" s="67" t="s">
        <v>58</v>
      </c>
      <c r="T65" s="104" t="str">
        <f t="shared" si="3"/>
        <v>5209</v>
      </c>
      <c r="U65" s="104" t="str">
        <f t="shared" si="4"/>
        <v>60003</v>
      </c>
      <c r="V65" s="104" t="e">
        <f>VLOOKUP(T65,#REF!,2,FALSE)</f>
        <v>#REF!</v>
      </c>
      <c r="W65" s="104" t="e">
        <f>VLOOKUP(T65,#REF!,5,FALSE)</f>
        <v>#REF!</v>
      </c>
      <c r="X65" s="104">
        <f t="shared" si="5"/>
        <v>0</v>
      </c>
      <c r="Y65" s="104" t="e">
        <f>VLOOKUP(U65,#REF!,2,FALSE)</f>
        <v>#REF!</v>
      </c>
    </row>
    <row r="66" spans="1:25" ht="16.2" hidden="1" x14ac:dyDescent="0.4">
      <c r="A66" s="171">
        <v>42053</v>
      </c>
      <c r="B66" s="126" t="s">
        <v>222</v>
      </c>
      <c r="C66" s="154"/>
      <c r="E66" s="154"/>
      <c r="G66" s="155" t="s">
        <v>56</v>
      </c>
      <c r="H66" s="156">
        <v>486</v>
      </c>
      <c r="K66" s="158">
        <v>399022400</v>
      </c>
      <c r="L66" s="157">
        <v>737.75</v>
      </c>
      <c r="M66" s="159"/>
      <c r="N66" s="126" t="str">
        <f t="shared" si="6"/>
        <v>B486Leicestershire CC</v>
      </c>
      <c r="O66" s="165">
        <f t="shared" si="1"/>
        <v>399022400</v>
      </c>
      <c r="P66" s="166" t="str">
        <f t="shared" si="0"/>
        <v/>
      </c>
      <c r="Q66" s="127">
        <f t="shared" si="2"/>
        <v>737.75</v>
      </c>
      <c r="R66" s="67" t="s">
        <v>58</v>
      </c>
      <c r="T66" s="104" t="str">
        <f t="shared" si="3"/>
        <v>2400</v>
      </c>
      <c r="U66" s="104" t="str">
        <f t="shared" si="4"/>
        <v>39902</v>
      </c>
      <c r="V66" s="104" t="e">
        <f>VLOOKUP(T66,#REF!,2,FALSE)</f>
        <v>#REF!</v>
      </c>
      <c r="W66" s="104" t="e">
        <f>VLOOKUP(T66,#REF!,5,FALSE)</f>
        <v>#REF!</v>
      </c>
      <c r="X66" s="104">
        <f t="shared" si="5"/>
        <v>0</v>
      </c>
      <c r="Y66" s="104" t="e">
        <f>VLOOKUP(U66,#REF!,2,FALSE)</f>
        <v>#REF!</v>
      </c>
    </row>
    <row r="67" spans="1:25" ht="16.2" hidden="1" x14ac:dyDescent="0.4">
      <c r="A67" s="171">
        <v>42053</v>
      </c>
      <c r="B67" s="126" t="s">
        <v>222</v>
      </c>
      <c r="C67" s="154"/>
      <c r="E67" s="154"/>
      <c r="G67" s="155" t="s">
        <v>56</v>
      </c>
      <c r="H67" s="156">
        <v>486</v>
      </c>
      <c r="K67" s="158">
        <v>600165005</v>
      </c>
      <c r="L67" s="157">
        <v>147.55000000000001</v>
      </c>
      <c r="M67" s="159"/>
      <c r="N67" s="126" t="str">
        <f t="shared" si="6"/>
        <v>B486Leicestershire CC</v>
      </c>
      <c r="O67" s="165">
        <f t="shared" si="1"/>
        <v>600165005</v>
      </c>
      <c r="P67" s="166" t="str">
        <f t="shared" si="0"/>
        <v/>
      </c>
      <c r="Q67" s="127">
        <f t="shared" si="2"/>
        <v>147.55000000000001</v>
      </c>
      <c r="R67" s="67" t="s">
        <v>58</v>
      </c>
      <c r="T67" s="104" t="str">
        <f t="shared" si="3"/>
        <v>5005</v>
      </c>
      <c r="U67" s="104" t="str">
        <f t="shared" si="4"/>
        <v>60016</v>
      </c>
      <c r="V67" s="104" t="e">
        <f>VLOOKUP(T67,#REF!,2,FALSE)</f>
        <v>#REF!</v>
      </c>
      <c r="W67" s="104" t="e">
        <f>VLOOKUP(T67,#REF!,5,FALSE)</f>
        <v>#REF!</v>
      </c>
      <c r="X67" s="104" t="str">
        <f t="shared" si="5"/>
        <v>Yes</v>
      </c>
      <c r="Y67" s="104" t="e">
        <f>VLOOKUP(U67,#REF!,2,FALSE)</f>
        <v>#REF!</v>
      </c>
    </row>
    <row r="68" spans="1:25" ht="16.2" hidden="1" x14ac:dyDescent="0.4">
      <c r="A68" s="171">
        <v>42054</v>
      </c>
      <c r="B68" s="126" t="s">
        <v>219</v>
      </c>
      <c r="C68" s="154"/>
      <c r="E68" s="154">
        <v>200</v>
      </c>
      <c r="G68" s="155" t="s">
        <v>56</v>
      </c>
      <c r="H68" s="156">
        <v>487</v>
      </c>
      <c r="I68" s="157" t="s">
        <v>51</v>
      </c>
      <c r="K68" s="158">
        <v>620052702</v>
      </c>
      <c r="L68" s="157">
        <v>200</v>
      </c>
      <c r="M68" s="159"/>
      <c r="N68" s="126" t="str">
        <f t="shared" si="6"/>
        <v>B487 NEOPOST</v>
      </c>
      <c r="O68" s="165">
        <f t="shared" si="1"/>
        <v>620052702</v>
      </c>
      <c r="P68" s="166" t="str">
        <f t="shared" si="0"/>
        <v/>
      </c>
      <c r="Q68" s="127">
        <f t="shared" si="2"/>
        <v>200</v>
      </c>
      <c r="R68" s="67" t="s">
        <v>58</v>
      </c>
      <c r="T68" s="104" t="str">
        <f t="shared" si="3"/>
        <v>2702</v>
      </c>
      <c r="U68" s="104" t="str">
        <f t="shared" si="4"/>
        <v>62005</v>
      </c>
      <c r="V68" s="104" t="e">
        <f>VLOOKUP(T68,#REF!,2,FALSE)</f>
        <v>#REF!</v>
      </c>
      <c r="W68" s="104" t="e">
        <f>VLOOKUP(T68,#REF!,5,FALSE)</f>
        <v>#REF!</v>
      </c>
      <c r="X68" s="104" t="str">
        <f t="shared" si="5"/>
        <v>Yes</v>
      </c>
      <c r="Y68" s="104" t="e">
        <f>VLOOKUP(U68,#REF!,2,FALSE)</f>
        <v>#REF!</v>
      </c>
    </row>
    <row r="69" spans="1:25" ht="16.2" x14ac:dyDescent="0.4">
      <c r="A69" s="171">
        <v>42054</v>
      </c>
      <c r="B69" s="126" t="s">
        <v>219</v>
      </c>
      <c r="C69" s="154"/>
      <c r="E69" s="154">
        <v>1000</v>
      </c>
      <c r="G69" s="155" t="s">
        <v>56</v>
      </c>
      <c r="H69" s="156">
        <v>487</v>
      </c>
      <c r="I69" s="157" t="s">
        <v>51</v>
      </c>
      <c r="K69" s="158">
        <v>620052702</v>
      </c>
      <c r="L69" s="157">
        <v>1000</v>
      </c>
      <c r="M69" s="159"/>
      <c r="N69" s="126" t="str">
        <f t="shared" si="6"/>
        <v>B487 NEOPOST</v>
      </c>
      <c r="O69" s="165">
        <f t="shared" si="1"/>
        <v>620052702</v>
      </c>
      <c r="P69" s="166" t="str">
        <f t="shared" si="0"/>
        <v/>
      </c>
      <c r="Q69" s="127">
        <f t="shared" si="2"/>
        <v>1000</v>
      </c>
      <c r="R69" s="67" t="s">
        <v>58</v>
      </c>
      <c r="T69" s="104" t="str">
        <f t="shared" si="3"/>
        <v>2702</v>
      </c>
      <c r="U69" s="104" t="str">
        <f t="shared" si="4"/>
        <v>62005</v>
      </c>
      <c r="V69" s="104" t="e">
        <f>VLOOKUP(T69,#REF!,2,FALSE)</f>
        <v>#REF!</v>
      </c>
      <c r="W69" s="104" t="e">
        <f>VLOOKUP(T69,#REF!,5,FALSE)</f>
        <v>#REF!</v>
      </c>
      <c r="X69" s="104">
        <f t="shared" si="5"/>
        <v>0</v>
      </c>
      <c r="Y69" s="104" t="e">
        <f>VLOOKUP(U69,#REF!,2,FALSE)</f>
        <v>#REF!</v>
      </c>
    </row>
    <row r="70" spans="1:25" ht="16.2" hidden="1" x14ac:dyDescent="0.4">
      <c r="A70" s="171">
        <v>42055</v>
      </c>
      <c r="B70" s="126" t="s">
        <v>61</v>
      </c>
      <c r="C70" s="154"/>
      <c r="E70" s="154">
        <v>294000</v>
      </c>
      <c r="G70" s="155" t="s">
        <v>56</v>
      </c>
      <c r="H70" s="156">
        <v>488</v>
      </c>
      <c r="I70" s="157" t="s">
        <v>51</v>
      </c>
      <c r="K70" s="158">
        <v>620185111</v>
      </c>
      <c r="L70" s="157">
        <v>294000</v>
      </c>
      <c r="M70" s="159"/>
      <c r="N70" s="126" t="str">
        <f t="shared" si="6"/>
        <v>B488 SIBA</v>
      </c>
      <c r="O70" s="165">
        <f t="shared" si="1"/>
        <v>620185111</v>
      </c>
      <c r="P70" s="166" t="str">
        <f t="shared" si="0"/>
        <v/>
      </c>
      <c r="Q70" s="127">
        <f t="shared" si="2"/>
        <v>294000</v>
      </c>
      <c r="R70" s="67" t="s">
        <v>58</v>
      </c>
      <c r="T70" s="104" t="str">
        <f t="shared" si="3"/>
        <v>5111</v>
      </c>
      <c r="U70" s="104" t="str">
        <f t="shared" si="4"/>
        <v>62018</v>
      </c>
      <c r="V70" s="104" t="e">
        <f>VLOOKUP(T70,#REF!,2,FALSE)</f>
        <v>#REF!</v>
      </c>
      <c r="W70" s="104" t="e">
        <f>VLOOKUP(T70,#REF!,5,FALSE)</f>
        <v>#REF!</v>
      </c>
      <c r="X70" s="104">
        <f t="shared" si="5"/>
        <v>0</v>
      </c>
      <c r="Y70" s="104" t="e">
        <f>VLOOKUP(U70,#REF!,2,FALSE)</f>
        <v>#REF!</v>
      </c>
    </row>
    <row r="71" spans="1:25" ht="16.2" hidden="1" x14ac:dyDescent="0.4">
      <c r="A71" s="171">
        <v>42055</v>
      </c>
      <c r="B71" s="126" t="s">
        <v>223</v>
      </c>
      <c r="C71" s="154"/>
      <c r="E71" s="154">
        <v>150</v>
      </c>
      <c r="G71" s="155" t="s">
        <v>56</v>
      </c>
      <c r="H71" s="156">
        <v>489</v>
      </c>
      <c r="I71" s="157" t="s">
        <v>51</v>
      </c>
      <c r="K71" s="158">
        <v>680015131</v>
      </c>
      <c r="L71" s="157">
        <v>150</v>
      </c>
      <c r="M71" s="159"/>
      <c r="N71" s="126" t="str">
        <f t="shared" si="6"/>
        <v>B489 MR DAVID EAST CT REFUND</v>
      </c>
      <c r="O71" s="165">
        <f t="shared" si="1"/>
        <v>680015131</v>
      </c>
      <c r="P71" s="166" t="str">
        <f t="shared" ref="P71:P87" si="7">IF(L71&gt;0,""," ")</f>
        <v/>
      </c>
      <c r="Q71" s="127">
        <f t="shared" si="2"/>
        <v>150</v>
      </c>
      <c r="R71" s="67" t="s">
        <v>58</v>
      </c>
      <c r="T71" s="104" t="str">
        <f t="shared" si="3"/>
        <v>5131</v>
      </c>
      <c r="U71" s="104" t="str">
        <f t="shared" si="4"/>
        <v>68001</v>
      </c>
      <c r="V71" s="104" t="e">
        <f>VLOOKUP(T71,#REF!,2,FALSE)</f>
        <v>#REF!</v>
      </c>
      <c r="W71" s="104" t="e">
        <f>VLOOKUP(T71,#REF!,5,FALSE)</f>
        <v>#REF!</v>
      </c>
      <c r="X71" s="104" t="str">
        <f t="shared" si="5"/>
        <v>Yes</v>
      </c>
      <c r="Y71" s="104" t="e">
        <f>VLOOKUP(U71,#REF!,2,FALSE)</f>
        <v>#REF!</v>
      </c>
    </row>
    <row r="72" spans="1:25" ht="16.2" hidden="1" x14ac:dyDescent="0.4">
      <c r="A72" s="171">
        <v>42058</v>
      </c>
      <c r="B72" s="126" t="s">
        <v>193</v>
      </c>
      <c r="C72" s="154"/>
      <c r="E72" s="154">
        <v>24.06</v>
      </c>
      <c r="G72" s="155" t="s">
        <v>56</v>
      </c>
      <c r="H72" s="156">
        <v>490</v>
      </c>
      <c r="I72" s="157" t="s">
        <v>51</v>
      </c>
      <c r="K72" s="158">
        <v>300022445</v>
      </c>
      <c r="L72" s="157">
        <v>24.06</v>
      </c>
      <c r="M72" s="159"/>
      <c r="N72" s="126" t="str">
        <f t="shared" si="6"/>
        <v>B490 WORLDPAY DD</v>
      </c>
      <c r="O72" s="165">
        <f t="shared" ref="O72:O87" si="8">+K72</f>
        <v>300022445</v>
      </c>
      <c r="P72" s="166" t="str">
        <f t="shared" si="7"/>
        <v/>
      </c>
      <c r="Q72" s="127">
        <f t="shared" ref="Q72:Q87" si="9">+L72+M72</f>
        <v>24.06</v>
      </c>
      <c r="R72" s="67" t="s">
        <v>58</v>
      </c>
      <c r="T72" s="104" t="str">
        <f t="shared" ref="T72:T87" si="10">RIGHT(O72,4)</f>
        <v>2445</v>
      </c>
      <c r="U72" s="104" t="str">
        <f t="shared" ref="U72:U87" si="11">LEFT(O72,5)</f>
        <v>30002</v>
      </c>
      <c r="V72" s="104" t="e">
        <f>VLOOKUP(T72,#REF!,2,FALSE)</f>
        <v>#REF!</v>
      </c>
      <c r="W72" s="104" t="e">
        <f>VLOOKUP(T72,#REF!,5,FALSE)</f>
        <v>#REF!</v>
      </c>
      <c r="X72" s="104" t="str">
        <f t="shared" ref="X72:X87" si="12">IF(Q72&gt;250,,"Yes")</f>
        <v>Yes</v>
      </c>
      <c r="Y72" s="104" t="e">
        <f>VLOOKUP(U72,#REF!,2,FALSE)</f>
        <v>#REF!</v>
      </c>
    </row>
    <row r="73" spans="1:25" ht="16.2" hidden="1" x14ac:dyDescent="0.4">
      <c r="A73" s="171">
        <v>42059</v>
      </c>
      <c r="B73" s="126" t="s">
        <v>61</v>
      </c>
      <c r="C73" s="154"/>
      <c r="E73" s="154">
        <v>22000</v>
      </c>
      <c r="G73" s="155" t="s">
        <v>56</v>
      </c>
      <c r="H73" s="156">
        <v>491</v>
      </c>
      <c r="I73" s="157" t="s">
        <v>51</v>
      </c>
      <c r="K73" s="158">
        <v>620185111</v>
      </c>
      <c r="L73" s="157">
        <v>22000</v>
      </c>
      <c r="M73" s="159"/>
      <c r="N73" s="126" t="str">
        <f t="shared" ref="N73:N87" si="13">CONCATENATE(,G73,H73,I73,J73,B73)</f>
        <v>B491 SIBA</v>
      </c>
      <c r="O73" s="165">
        <f t="shared" si="8"/>
        <v>620185111</v>
      </c>
      <c r="P73" s="166" t="str">
        <f t="shared" si="7"/>
        <v/>
      </c>
      <c r="Q73" s="127">
        <f t="shared" si="9"/>
        <v>22000</v>
      </c>
      <c r="R73" s="67" t="s">
        <v>58</v>
      </c>
      <c r="T73" s="104" t="str">
        <f t="shared" si="10"/>
        <v>5111</v>
      </c>
      <c r="U73" s="104" t="str">
        <f t="shared" si="11"/>
        <v>62018</v>
      </c>
      <c r="V73" s="104" t="e">
        <f>VLOOKUP(T73,#REF!,2,FALSE)</f>
        <v>#REF!</v>
      </c>
      <c r="W73" s="104" t="e">
        <f>VLOOKUP(T73,#REF!,5,FALSE)</f>
        <v>#REF!</v>
      </c>
      <c r="X73" s="104">
        <f t="shared" si="12"/>
        <v>0</v>
      </c>
      <c r="Y73" s="104" t="e">
        <f>VLOOKUP(U73,#REF!,2,FALSE)</f>
        <v>#REF!</v>
      </c>
    </row>
    <row r="74" spans="1:25" ht="16.2" hidden="1" x14ac:dyDescent="0.4">
      <c r="A74" s="171">
        <v>42059</v>
      </c>
      <c r="B74" s="126" t="s">
        <v>224</v>
      </c>
      <c r="C74" s="154"/>
      <c r="E74" s="154">
        <v>68.48</v>
      </c>
      <c r="G74" s="155" t="s">
        <v>56</v>
      </c>
      <c r="H74" s="156">
        <v>492</v>
      </c>
      <c r="I74" s="157" t="s">
        <v>51</v>
      </c>
      <c r="K74" s="158">
        <v>300022445</v>
      </c>
      <c r="L74" s="157">
        <v>68.48</v>
      </c>
      <c r="M74" s="159"/>
      <c r="N74" s="126" t="str">
        <f t="shared" si="13"/>
        <v>B492 EBS DD</v>
      </c>
      <c r="O74" s="165">
        <f t="shared" si="8"/>
        <v>300022445</v>
      </c>
      <c r="P74" s="166" t="str">
        <f t="shared" si="7"/>
        <v/>
      </c>
      <c r="Q74" s="127">
        <f t="shared" si="9"/>
        <v>68.48</v>
      </c>
      <c r="R74" s="67" t="s">
        <v>58</v>
      </c>
      <c r="T74" s="104" t="str">
        <f t="shared" si="10"/>
        <v>2445</v>
      </c>
      <c r="U74" s="104" t="str">
        <f t="shared" si="11"/>
        <v>30002</v>
      </c>
      <c r="V74" s="104" t="e">
        <f>VLOOKUP(T74,#REF!,2,FALSE)</f>
        <v>#REF!</v>
      </c>
      <c r="W74" s="104" t="e">
        <f>VLOOKUP(T74,#REF!,5,FALSE)</f>
        <v>#REF!</v>
      </c>
      <c r="X74" s="104" t="str">
        <f t="shared" si="12"/>
        <v>Yes</v>
      </c>
      <c r="Y74" s="104" t="e">
        <f>VLOOKUP(U74,#REF!,2,FALSE)</f>
        <v>#REF!</v>
      </c>
    </row>
    <row r="75" spans="1:25" ht="16.2" hidden="1" x14ac:dyDescent="0.4">
      <c r="A75" s="171">
        <v>42059</v>
      </c>
      <c r="B75" s="126" t="s">
        <v>183</v>
      </c>
      <c r="C75" s="154"/>
      <c r="E75" s="154">
        <v>39</v>
      </c>
      <c r="G75" s="155" t="s">
        <v>56</v>
      </c>
      <c r="H75" s="156">
        <v>493</v>
      </c>
      <c r="I75" s="157" t="s">
        <v>51</v>
      </c>
      <c r="K75" s="158">
        <v>399042430</v>
      </c>
      <c r="L75" s="157">
        <v>39</v>
      </c>
      <c r="M75" s="159"/>
      <c r="N75" s="126" t="str">
        <f t="shared" si="13"/>
        <v>B493 LAND REGISTRY</v>
      </c>
      <c r="O75" s="165">
        <f t="shared" si="8"/>
        <v>399042430</v>
      </c>
      <c r="P75" s="166" t="str">
        <f t="shared" si="7"/>
        <v/>
      </c>
      <c r="Q75" s="127">
        <f t="shared" si="9"/>
        <v>39</v>
      </c>
      <c r="R75" s="67" t="s">
        <v>58</v>
      </c>
      <c r="T75" s="104" t="str">
        <f t="shared" si="10"/>
        <v>2430</v>
      </c>
      <c r="U75" s="104" t="str">
        <f t="shared" si="11"/>
        <v>39904</v>
      </c>
      <c r="V75" s="104" t="e">
        <f>VLOOKUP(T75,#REF!,2,FALSE)</f>
        <v>#REF!</v>
      </c>
      <c r="W75" s="104" t="e">
        <f>VLOOKUP(T75,#REF!,5,FALSE)</f>
        <v>#REF!</v>
      </c>
      <c r="X75" s="104" t="str">
        <f t="shared" si="12"/>
        <v>Yes</v>
      </c>
      <c r="Y75" s="104" t="e">
        <f>VLOOKUP(U75,#REF!,2,FALSE)</f>
        <v>#REF!</v>
      </c>
    </row>
    <row r="76" spans="1:25" ht="16.2" hidden="1" x14ac:dyDescent="0.4">
      <c r="A76" s="171">
        <v>42060</v>
      </c>
      <c r="B76" s="126" t="s">
        <v>197</v>
      </c>
      <c r="C76" s="154"/>
      <c r="E76" s="154">
        <v>253526.13</v>
      </c>
      <c r="G76" s="155" t="s">
        <v>56</v>
      </c>
      <c r="H76" s="156">
        <f>H75+1</f>
        <v>494</v>
      </c>
      <c r="I76" s="157" t="s">
        <v>51</v>
      </c>
      <c r="K76" s="158">
        <v>600035241</v>
      </c>
      <c r="L76" s="157">
        <v>253526.13</v>
      </c>
      <c r="M76" s="159"/>
      <c r="N76" s="126" t="str">
        <f t="shared" si="13"/>
        <v>B494 PAYROLL BACS</v>
      </c>
      <c r="O76" s="165">
        <f t="shared" si="8"/>
        <v>600035241</v>
      </c>
      <c r="P76" s="166" t="str">
        <f t="shared" si="7"/>
        <v/>
      </c>
      <c r="Q76" s="127">
        <f t="shared" si="9"/>
        <v>253526.13</v>
      </c>
      <c r="R76" s="67" t="s">
        <v>58</v>
      </c>
      <c r="T76" s="104" t="str">
        <f t="shared" si="10"/>
        <v>5241</v>
      </c>
      <c r="U76" s="104" t="str">
        <f t="shared" si="11"/>
        <v>60003</v>
      </c>
      <c r="V76" s="104" t="e">
        <f>VLOOKUP(T76,#REF!,2,FALSE)</f>
        <v>#REF!</v>
      </c>
      <c r="W76" s="104" t="e">
        <f>VLOOKUP(T76,#REF!,5,FALSE)</f>
        <v>#REF!</v>
      </c>
      <c r="X76" s="104">
        <f t="shared" si="12"/>
        <v>0</v>
      </c>
      <c r="Y76" s="104" t="e">
        <f>VLOOKUP(U76,#REF!,2,FALSE)</f>
        <v>#REF!</v>
      </c>
    </row>
    <row r="77" spans="1:25" ht="16.2" x14ac:dyDescent="0.4">
      <c r="A77" s="171">
        <v>42061</v>
      </c>
      <c r="B77" s="126" t="s">
        <v>225</v>
      </c>
      <c r="C77" s="154"/>
      <c r="E77" s="154">
        <v>465.09</v>
      </c>
      <c r="G77" s="155" t="s">
        <v>56</v>
      </c>
      <c r="H77" s="156">
        <v>494</v>
      </c>
      <c r="I77" s="157" t="s">
        <v>51</v>
      </c>
      <c r="K77" s="158">
        <v>303035012</v>
      </c>
      <c r="L77" s="157">
        <v>465.09</v>
      </c>
      <c r="M77" s="159"/>
      <c r="N77" s="126" t="str">
        <f t="shared" si="13"/>
        <v>B494 TOMLIN TACKLE LTD</v>
      </c>
      <c r="O77" s="165">
        <f t="shared" si="8"/>
        <v>303035012</v>
      </c>
      <c r="P77" s="166" t="str">
        <f t="shared" si="7"/>
        <v/>
      </c>
      <c r="Q77" s="127">
        <f t="shared" si="9"/>
        <v>465.09</v>
      </c>
      <c r="R77" s="67" t="s">
        <v>58</v>
      </c>
      <c r="T77" s="104" t="str">
        <f t="shared" si="10"/>
        <v>5012</v>
      </c>
      <c r="U77" s="104" t="str">
        <f t="shared" si="11"/>
        <v>30303</v>
      </c>
      <c r="V77" s="104" t="e">
        <f>VLOOKUP(T77,#REF!,2,FALSE)</f>
        <v>#REF!</v>
      </c>
      <c r="W77" s="104" t="e">
        <f>VLOOKUP(T77,#REF!,5,FALSE)</f>
        <v>#REF!</v>
      </c>
      <c r="X77" s="104">
        <f t="shared" si="12"/>
        <v>0</v>
      </c>
      <c r="Y77" s="104" t="e">
        <f>VLOOKUP(U77,#REF!,2,FALSE)</f>
        <v>#REF!</v>
      </c>
    </row>
    <row r="78" spans="1:25" ht="16.2" x14ac:dyDescent="0.4">
      <c r="A78" s="171">
        <v>42061</v>
      </c>
      <c r="B78" s="126" t="s">
        <v>226</v>
      </c>
      <c r="C78" s="154"/>
      <c r="E78" s="154">
        <v>1992.44</v>
      </c>
      <c r="G78" s="155" t="s">
        <v>56</v>
      </c>
      <c r="H78" s="156">
        <v>495</v>
      </c>
      <c r="I78" s="157" t="s">
        <v>51</v>
      </c>
      <c r="K78" s="158" t="s">
        <v>123</v>
      </c>
      <c r="L78" s="157">
        <v>1992.44</v>
      </c>
      <c r="M78" s="159"/>
      <c r="N78" s="126" t="str">
        <f t="shared" si="13"/>
        <v>B495 NATIONAL GRID GAS</v>
      </c>
      <c r="O78" s="165" t="str">
        <f t="shared" si="8"/>
        <v>50028 1040</v>
      </c>
      <c r="P78" s="166" t="str">
        <f t="shared" si="7"/>
        <v/>
      </c>
      <c r="Q78" s="127">
        <f t="shared" si="9"/>
        <v>1992.44</v>
      </c>
      <c r="R78" s="67" t="s">
        <v>58</v>
      </c>
      <c r="T78" s="104" t="str">
        <f t="shared" si="10"/>
        <v>1040</v>
      </c>
      <c r="U78" s="104" t="str">
        <f t="shared" si="11"/>
        <v>50028</v>
      </c>
      <c r="V78" s="104" t="e">
        <f>VLOOKUP(T78,#REF!,2,FALSE)</f>
        <v>#REF!</v>
      </c>
      <c r="W78" s="104" t="e">
        <f>VLOOKUP(T78,#REF!,5,FALSE)</f>
        <v>#REF!</v>
      </c>
      <c r="X78" s="104">
        <f t="shared" si="12"/>
        <v>0</v>
      </c>
      <c r="Y78" s="104" t="e">
        <f>VLOOKUP(U78,#REF!,2,FALSE)</f>
        <v>#REF!</v>
      </c>
    </row>
    <row r="79" spans="1:25" ht="16.2" hidden="1" x14ac:dyDescent="0.4">
      <c r="A79" s="171">
        <v>42061</v>
      </c>
      <c r="B79" s="126" t="s">
        <v>227</v>
      </c>
      <c r="C79" s="154"/>
      <c r="E79" s="154">
        <v>224.61</v>
      </c>
      <c r="G79" s="155" t="s">
        <v>56</v>
      </c>
      <c r="H79" s="156">
        <v>496</v>
      </c>
      <c r="I79" s="157" t="s">
        <v>51</v>
      </c>
      <c r="K79" s="158">
        <v>303035012</v>
      </c>
      <c r="L79" s="157">
        <v>224.61</v>
      </c>
      <c r="M79" s="159"/>
      <c r="N79" s="126" t="str">
        <f t="shared" si="13"/>
        <v>B496 RIVERSIDE GROUP</v>
      </c>
      <c r="O79" s="165">
        <f t="shared" si="8"/>
        <v>303035012</v>
      </c>
      <c r="P79" s="166" t="str">
        <f t="shared" si="7"/>
        <v/>
      </c>
      <c r="Q79" s="127">
        <f t="shared" si="9"/>
        <v>224.61</v>
      </c>
      <c r="R79" s="67" t="s">
        <v>58</v>
      </c>
      <c r="T79" s="104" t="str">
        <f t="shared" si="10"/>
        <v>5012</v>
      </c>
      <c r="U79" s="104" t="str">
        <f t="shared" si="11"/>
        <v>30303</v>
      </c>
      <c r="V79" s="104" t="e">
        <f>VLOOKUP(T79,#REF!,2,FALSE)</f>
        <v>#REF!</v>
      </c>
      <c r="W79" s="104" t="e">
        <f>VLOOKUP(T79,#REF!,5,FALSE)</f>
        <v>#REF!</v>
      </c>
      <c r="X79" s="104" t="str">
        <f t="shared" si="12"/>
        <v>Yes</v>
      </c>
      <c r="Y79" s="104" t="e">
        <f>VLOOKUP(U79,#REF!,2,FALSE)</f>
        <v>#REF!</v>
      </c>
    </row>
    <row r="80" spans="1:25" ht="16.2" hidden="1" x14ac:dyDescent="0.4">
      <c r="A80" s="171">
        <v>42062</v>
      </c>
      <c r="B80" s="126" t="s">
        <v>228</v>
      </c>
      <c r="C80" s="154"/>
      <c r="E80" s="154">
        <v>771.85</v>
      </c>
      <c r="G80" s="155" t="s">
        <v>56</v>
      </c>
      <c r="H80" s="156">
        <v>497</v>
      </c>
      <c r="I80" s="157" t="s">
        <v>51</v>
      </c>
      <c r="K80" s="158">
        <v>300022445</v>
      </c>
      <c r="L80" s="157">
        <v>771.85</v>
      </c>
      <c r="M80" s="159"/>
      <c r="N80" s="126" t="str">
        <f t="shared" si="13"/>
        <v>B497 CHARGES</v>
      </c>
      <c r="O80" s="165">
        <f t="shared" si="8"/>
        <v>300022445</v>
      </c>
      <c r="P80" s="166" t="str">
        <f t="shared" si="7"/>
        <v/>
      </c>
      <c r="Q80" s="127">
        <f t="shared" si="9"/>
        <v>771.85</v>
      </c>
      <c r="R80" s="67" t="s">
        <v>58</v>
      </c>
      <c r="T80" s="104" t="str">
        <f t="shared" si="10"/>
        <v>2445</v>
      </c>
      <c r="U80" s="104" t="str">
        <f t="shared" si="11"/>
        <v>30002</v>
      </c>
      <c r="V80" s="104" t="e">
        <f>VLOOKUP(T80,#REF!,2,FALSE)</f>
        <v>#REF!</v>
      </c>
      <c r="W80" s="104" t="e">
        <f>VLOOKUP(T80,#REF!,5,FALSE)</f>
        <v>#REF!</v>
      </c>
      <c r="X80" s="104">
        <f t="shared" si="12"/>
        <v>0</v>
      </c>
      <c r="Y80" s="104" t="e">
        <f>VLOOKUP(U80,#REF!,2,FALSE)</f>
        <v>#REF!</v>
      </c>
    </row>
    <row r="81" spans="1:25" ht="16.2" hidden="1" x14ac:dyDescent="0.4">
      <c r="A81" s="171">
        <v>42062</v>
      </c>
      <c r="B81" s="126" t="s">
        <v>229</v>
      </c>
      <c r="C81" s="154"/>
      <c r="E81" s="154">
        <v>252.58</v>
      </c>
      <c r="G81" s="155" t="s">
        <v>56</v>
      </c>
      <c r="H81" s="156">
        <v>498</v>
      </c>
      <c r="I81" s="157" t="s">
        <v>51</v>
      </c>
      <c r="K81" s="158">
        <v>600329829</v>
      </c>
      <c r="L81" s="157">
        <v>252.58</v>
      </c>
      <c r="M81" s="159"/>
      <c r="N81" s="126" t="str">
        <f t="shared" si="13"/>
        <v>B498 PRIME TIME RECRUITMENT</v>
      </c>
      <c r="O81" s="165">
        <f t="shared" si="8"/>
        <v>600329829</v>
      </c>
      <c r="P81" s="166" t="str">
        <f t="shared" si="7"/>
        <v/>
      </c>
      <c r="Q81" s="127">
        <f t="shared" si="9"/>
        <v>252.58</v>
      </c>
      <c r="R81" s="67" t="s">
        <v>58</v>
      </c>
      <c r="T81" s="104" t="str">
        <f t="shared" si="10"/>
        <v>9829</v>
      </c>
      <c r="U81" s="104" t="str">
        <f t="shared" si="11"/>
        <v>60032</v>
      </c>
      <c r="V81" s="104" t="e">
        <f>VLOOKUP(T81,#REF!,2,FALSE)</f>
        <v>#REF!</v>
      </c>
      <c r="W81" s="104" t="e">
        <f>VLOOKUP(T81,#REF!,5,FALSE)</f>
        <v>#REF!</v>
      </c>
      <c r="X81" s="104">
        <f t="shared" si="12"/>
        <v>0</v>
      </c>
      <c r="Y81" s="104" t="e">
        <f>VLOOKUP(U81,#REF!,2,FALSE)</f>
        <v>#REF!</v>
      </c>
    </row>
    <row r="82" spans="1:25" ht="16.2" hidden="1" x14ac:dyDescent="0.4">
      <c r="A82" s="171">
        <v>42062</v>
      </c>
      <c r="B82" s="126" t="s">
        <v>230</v>
      </c>
      <c r="C82" s="154"/>
      <c r="E82" s="154">
        <v>430.89</v>
      </c>
      <c r="G82" s="155" t="s">
        <v>56</v>
      </c>
      <c r="H82" s="156">
        <v>499</v>
      </c>
      <c r="I82" s="157" t="s">
        <v>51</v>
      </c>
      <c r="K82" s="158">
        <v>399060100</v>
      </c>
      <c r="L82" s="157">
        <v>430.89</v>
      </c>
      <c r="M82" s="159"/>
      <c r="N82" s="126" t="str">
        <f t="shared" si="13"/>
        <v>B499 PAUL LOVEDAY PAYROLL</v>
      </c>
      <c r="O82" s="165">
        <f t="shared" si="8"/>
        <v>399060100</v>
      </c>
      <c r="P82" s="166" t="str">
        <f t="shared" si="7"/>
        <v/>
      </c>
      <c r="Q82" s="127">
        <f t="shared" si="9"/>
        <v>430.89</v>
      </c>
      <c r="R82" s="67" t="s">
        <v>58</v>
      </c>
      <c r="T82" s="104" t="str">
        <f t="shared" si="10"/>
        <v>0100</v>
      </c>
      <c r="U82" s="104" t="str">
        <f t="shared" si="11"/>
        <v>39906</v>
      </c>
      <c r="V82" s="104" t="e">
        <f>VLOOKUP(T82,#REF!,2,FALSE)</f>
        <v>#REF!</v>
      </c>
      <c r="W82" s="104" t="e">
        <f>VLOOKUP(T82,#REF!,5,FALSE)</f>
        <v>#REF!</v>
      </c>
      <c r="X82" s="104">
        <f t="shared" si="12"/>
        <v>0</v>
      </c>
      <c r="Y82" s="104" t="e">
        <f>VLOOKUP(U82,#REF!,2,FALSE)</f>
        <v>#REF!</v>
      </c>
    </row>
    <row r="83" spans="1:25" ht="16.2" hidden="1" x14ac:dyDescent="0.4">
      <c r="A83" s="171">
        <v>42062</v>
      </c>
      <c r="B83" s="126" t="s">
        <v>231</v>
      </c>
      <c r="C83" s="154"/>
      <c r="E83" s="154">
        <v>642</v>
      </c>
      <c r="G83" s="155" t="s">
        <v>56</v>
      </c>
      <c r="H83" s="156">
        <v>500</v>
      </c>
      <c r="I83" s="157" t="s">
        <v>51</v>
      </c>
      <c r="K83" s="158">
        <v>299010100</v>
      </c>
      <c r="L83" s="157">
        <v>642</v>
      </c>
      <c r="M83" s="159"/>
      <c r="N83" s="126" t="str">
        <f t="shared" si="13"/>
        <v>B500 LESLIE WRIGHT PAYROLL</v>
      </c>
      <c r="O83" s="165">
        <f t="shared" si="8"/>
        <v>299010100</v>
      </c>
      <c r="P83" s="166" t="str">
        <f t="shared" si="7"/>
        <v/>
      </c>
      <c r="Q83" s="127">
        <f t="shared" si="9"/>
        <v>642</v>
      </c>
      <c r="R83" s="67" t="s">
        <v>58</v>
      </c>
      <c r="T83" s="104" t="str">
        <f t="shared" si="10"/>
        <v>0100</v>
      </c>
      <c r="U83" s="104" t="str">
        <f t="shared" si="11"/>
        <v>29901</v>
      </c>
      <c r="V83" s="104" t="e">
        <f>VLOOKUP(T83,#REF!,2,FALSE)</f>
        <v>#REF!</v>
      </c>
      <c r="W83" s="104" t="e">
        <f>VLOOKUP(T83,#REF!,5,FALSE)</f>
        <v>#REF!</v>
      </c>
      <c r="X83" s="104">
        <f t="shared" si="12"/>
        <v>0</v>
      </c>
      <c r="Y83" s="104" t="e">
        <f>VLOOKUP(U83,#REF!,2,FALSE)</f>
        <v>#REF!</v>
      </c>
    </row>
    <row r="84" spans="1:25" ht="16.2" x14ac:dyDescent="0.4">
      <c r="A84" s="171">
        <v>42062</v>
      </c>
      <c r="B84" s="126" t="s">
        <v>232</v>
      </c>
      <c r="C84" s="154"/>
      <c r="E84" s="154">
        <v>1646.83</v>
      </c>
      <c r="G84" s="155" t="s">
        <v>56</v>
      </c>
      <c r="H84" s="156">
        <v>501</v>
      </c>
      <c r="K84" s="158">
        <v>303012701</v>
      </c>
      <c r="L84" s="157">
        <v>1006.85</v>
      </c>
      <c r="M84" s="159"/>
      <c r="N84" s="126" t="str">
        <f t="shared" si="13"/>
        <v>B501ROYAL MAIL MIDLAND</v>
      </c>
      <c r="O84" s="165">
        <f t="shared" si="8"/>
        <v>303012701</v>
      </c>
      <c r="P84" s="166" t="str">
        <f t="shared" si="7"/>
        <v/>
      </c>
      <c r="Q84" s="127">
        <f t="shared" si="9"/>
        <v>1006.85</v>
      </c>
      <c r="R84" s="67" t="s">
        <v>58</v>
      </c>
      <c r="T84" s="104" t="str">
        <f t="shared" si="10"/>
        <v>2701</v>
      </c>
      <c r="U84" s="104" t="str">
        <f t="shared" si="11"/>
        <v>30301</v>
      </c>
      <c r="V84" s="104" t="e">
        <f>VLOOKUP(T84,#REF!,2,FALSE)</f>
        <v>#REF!</v>
      </c>
      <c r="W84" s="104" t="e">
        <f>VLOOKUP(T84,#REF!,5,FALSE)</f>
        <v>#REF!</v>
      </c>
      <c r="X84" s="104">
        <f t="shared" si="12"/>
        <v>0</v>
      </c>
      <c r="Y84" s="104" t="e">
        <f>VLOOKUP(U84,#REF!,2,FALSE)</f>
        <v>#REF!</v>
      </c>
    </row>
    <row r="85" spans="1:25" ht="16.2" hidden="1" x14ac:dyDescent="0.4">
      <c r="A85" s="171">
        <v>42062</v>
      </c>
      <c r="B85" s="126" t="s">
        <v>232</v>
      </c>
      <c r="C85" s="154"/>
      <c r="E85" s="154"/>
      <c r="G85" s="155" t="s">
        <v>56</v>
      </c>
      <c r="H85" s="156">
        <v>501</v>
      </c>
      <c r="K85" s="158">
        <v>303022701</v>
      </c>
      <c r="L85" s="157">
        <v>12.6</v>
      </c>
      <c r="M85" s="159"/>
      <c r="N85" s="126" t="str">
        <f t="shared" si="13"/>
        <v>B501ROYAL MAIL MIDLAND</v>
      </c>
      <c r="O85" s="165">
        <f t="shared" si="8"/>
        <v>303022701</v>
      </c>
      <c r="P85" s="166" t="str">
        <f t="shared" si="7"/>
        <v/>
      </c>
      <c r="Q85" s="127">
        <f t="shared" si="9"/>
        <v>12.6</v>
      </c>
      <c r="R85" s="67" t="s">
        <v>58</v>
      </c>
      <c r="T85" s="104" t="str">
        <f t="shared" si="10"/>
        <v>2701</v>
      </c>
      <c r="U85" s="104" t="str">
        <f t="shared" si="11"/>
        <v>30302</v>
      </c>
      <c r="V85" s="104" t="e">
        <f>VLOOKUP(T85,#REF!,2,FALSE)</f>
        <v>#REF!</v>
      </c>
      <c r="W85" s="104" t="e">
        <f>VLOOKUP(T85,#REF!,5,FALSE)</f>
        <v>#REF!</v>
      </c>
      <c r="X85" s="104" t="str">
        <f t="shared" si="12"/>
        <v>Yes</v>
      </c>
      <c r="Y85" s="104" t="e">
        <f>VLOOKUP(U85,#REF!,2,FALSE)</f>
        <v>#REF!</v>
      </c>
    </row>
    <row r="86" spans="1:25" ht="16.2" x14ac:dyDescent="0.4">
      <c r="A86" s="171">
        <v>42062</v>
      </c>
      <c r="B86" s="126" t="s">
        <v>232</v>
      </c>
      <c r="C86" s="154"/>
      <c r="E86" s="154"/>
      <c r="G86" s="155" t="s">
        <v>56</v>
      </c>
      <c r="H86" s="156">
        <v>501</v>
      </c>
      <c r="K86" s="158">
        <v>303032701</v>
      </c>
      <c r="L86" s="157">
        <v>352.91</v>
      </c>
      <c r="M86" s="159"/>
      <c r="N86" s="126" t="str">
        <f t="shared" si="13"/>
        <v>B501ROYAL MAIL MIDLAND</v>
      </c>
      <c r="O86" s="165">
        <f t="shared" si="8"/>
        <v>303032701</v>
      </c>
      <c r="P86" s="166" t="str">
        <f t="shared" si="7"/>
        <v/>
      </c>
      <c r="Q86" s="127">
        <f t="shared" si="9"/>
        <v>352.91</v>
      </c>
      <c r="R86" s="67" t="s">
        <v>58</v>
      </c>
      <c r="T86" s="104" t="str">
        <f t="shared" si="10"/>
        <v>2701</v>
      </c>
      <c r="U86" s="104" t="str">
        <f t="shared" si="11"/>
        <v>30303</v>
      </c>
      <c r="V86" s="104" t="e">
        <f>VLOOKUP(T86,#REF!,2,FALSE)</f>
        <v>#REF!</v>
      </c>
      <c r="W86" s="104" t="e">
        <f>VLOOKUP(T86,#REF!,5,FALSE)</f>
        <v>#REF!</v>
      </c>
      <c r="X86" s="104">
        <f t="shared" si="12"/>
        <v>0</v>
      </c>
      <c r="Y86" s="104" t="e">
        <f>VLOOKUP(U86,#REF!,2,FALSE)</f>
        <v>#REF!</v>
      </c>
    </row>
    <row r="87" spans="1:25" ht="16.2" hidden="1" x14ac:dyDescent="0.4">
      <c r="A87" s="171">
        <v>42062</v>
      </c>
      <c r="B87" s="126" t="s">
        <v>233</v>
      </c>
      <c r="C87" s="154"/>
      <c r="E87" s="154"/>
      <c r="G87" s="155" t="s">
        <v>56</v>
      </c>
      <c r="H87" s="156">
        <v>501</v>
      </c>
      <c r="K87" s="158">
        <v>600165005</v>
      </c>
      <c r="L87" s="157">
        <v>274.47000000000003</v>
      </c>
      <c r="M87" s="159"/>
      <c r="N87" s="126" t="str">
        <f t="shared" si="13"/>
        <v>B501ROYAL MAIL VAT</v>
      </c>
      <c r="O87" s="165">
        <f t="shared" si="8"/>
        <v>600165005</v>
      </c>
      <c r="P87" s="166" t="str">
        <f t="shared" si="7"/>
        <v/>
      </c>
      <c r="Q87" s="127">
        <f t="shared" si="9"/>
        <v>274.47000000000003</v>
      </c>
      <c r="R87" s="67" t="s">
        <v>58</v>
      </c>
      <c r="T87" s="104" t="str">
        <f t="shared" si="10"/>
        <v>5005</v>
      </c>
      <c r="U87" s="104" t="str">
        <f t="shared" si="11"/>
        <v>60016</v>
      </c>
      <c r="V87" s="104" t="e">
        <f>VLOOKUP(T87,#REF!,2,FALSE)</f>
        <v>#REF!</v>
      </c>
      <c r="W87" s="104" t="e">
        <f>VLOOKUP(T87,#REF!,5,FALSE)</f>
        <v>#REF!</v>
      </c>
      <c r="X87" s="104">
        <f t="shared" si="12"/>
        <v>0</v>
      </c>
      <c r="Y87" s="104" t="e">
        <f>VLOOKUP(U87,#REF!,2,FALSE)</f>
        <v>#REF!</v>
      </c>
    </row>
    <row r="88" spans="1:25" x14ac:dyDescent="0.3">
      <c r="I88" s="157" t="s">
        <v>51</v>
      </c>
    </row>
    <row r="89" spans="1:25" x14ac:dyDescent="0.3">
      <c r="I89" s="157" t="s">
        <v>51</v>
      </c>
    </row>
    <row r="90" spans="1:25" x14ac:dyDescent="0.3">
      <c r="I90" s="157" t="s">
        <v>51</v>
      </c>
    </row>
    <row r="91" spans="1:25" x14ac:dyDescent="0.3">
      <c r="I91" s="157" t="s">
        <v>51</v>
      </c>
    </row>
    <row r="92" spans="1:25" x14ac:dyDescent="0.3">
      <c r="I92" s="157" t="s">
        <v>51</v>
      </c>
    </row>
    <row r="93" spans="1:25" x14ac:dyDescent="0.3">
      <c r="I93" s="157" t="s">
        <v>51</v>
      </c>
    </row>
    <row r="94" spans="1:25" x14ac:dyDescent="0.3">
      <c r="I94" s="157" t="s">
        <v>51</v>
      </c>
    </row>
    <row r="95" spans="1:25" x14ac:dyDescent="0.3">
      <c r="I95" s="157" t="s">
        <v>51</v>
      </c>
    </row>
    <row r="96" spans="1:25" x14ac:dyDescent="0.3">
      <c r="I96" s="157" t="s">
        <v>51</v>
      </c>
    </row>
    <row r="97" spans="9:9" x14ac:dyDescent="0.3">
      <c r="I97" s="157" t="s">
        <v>51</v>
      </c>
    </row>
    <row r="98" spans="9:9" x14ac:dyDescent="0.3">
      <c r="I98" s="157" t="s">
        <v>51</v>
      </c>
    </row>
    <row r="99" spans="9:9" x14ac:dyDescent="0.3">
      <c r="I99" s="157" t="s">
        <v>51</v>
      </c>
    </row>
    <row r="100" spans="9:9" x14ac:dyDescent="0.3">
      <c r="I100" s="157" t="s">
        <v>51</v>
      </c>
    </row>
    <row r="101" spans="9:9" x14ac:dyDescent="0.3">
      <c r="I101" s="157" t="s">
        <v>51</v>
      </c>
    </row>
    <row r="102" spans="9:9" x14ac:dyDescent="0.3">
      <c r="I102" s="157" t="s">
        <v>51</v>
      </c>
    </row>
    <row r="103" spans="9:9" x14ac:dyDescent="0.3">
      <c r="I103" s="157" t="s">
        <v>51</v>
      </c>
    </row>
    <row r="104" spans="9:9" x14ac:dyDescent="0.3">
      <c r="I104" s="157" t="s">
        <v>51</v>
      </c>
    </row>
    <row r="105" spans="9:9" x14ac:dyDescent="0.3">
      <c r="I105" s="157" t="s">
        <v>51</v>
      </c>
    </row>
    <row r="106" spans="9:9" x14ac:dyDescent="0.3">
      <c r="I106" s="157" t="s">
        <v>51</v>
      </c>
    </row>
    <row r="107" spans="9:9" x14ac:dyDescent="0.3">
      <c r="I107" s="157" t="s">
        <v>51</v>
      </c>
    </row>
    <row r="108" spans="9:9" x14ac:dyDescent="0.3">
      <c r="I108" s="157" t="s">
        <v>51</v>
      </c>
    </row>
    <row r="109" spans="9:9" x14ac:dyDescent="0.3">
      <c r="I109" s="157" t="s">
        <v>51</v>
      </c>
    </row>
    <row r="110" spans="9:9" x14ac:dyDescent="0.3">
      <c r="I110" s="157" t="s">
        <v>51</v>
      </c>
    </row>
    <row r="111" spans="9:9" x14ac:dyDescent="0.3">
      <c r="I111" s="157" t="s">
        <v>51</v>
      </c>
    </row>
    <row r="112" spans="9:9" x14ac:dyDescent="0.3">
      <c r="I112" s="157" t="s">
        <v>51</v>
      </c>
    </row>
    <row r="113" spans="9:9" x14ac:dyDescent="0.3">
      <c r="I113" s="157" t="s">
        <v>51</v>
      </c>
    </row>
    <row r="114" spans="9:9" x14ac:dyDescent="0.3">
      <c r="I114" s="157" t="s">
        <v>51</v>
      </c>
    </row>
    <row r="115" spans="9:9" x14ac:dyDescent="0.3">
      <c r="I115" s="157" t="s">
        <v>51</v>
      </c>
    </row>
    <row r="116" spans="9:9" x14ac:dyDescent="0.3">
      <c r="I116" s="157" t="s">
        <v>51</v>
      </c>
    </row>
    <row r="117" spans="9:9" x14ac:dyDescent="0.3">
      <c r="I117" s="157" t="s">
        <v>51</v>
      </c>
    </row>
    <row r="118" spans="9:9" x14ac:dyDescent="0.3">
      <c r="I118" s="157" t="s">
        <v>51</v>
      </c>
    </row>
    <row r="119" spans="9:9" x14ac:dyDescent="0.3">
      <c r="I119" s="157" t="s">
        <v>51</v>
      </c>
    </row>
    <row r="120" spans="9:9" x14ac:dyDescent="0.3">
      <c r="I120" s="157" t="s">
        <v>51</v>
      </c>
    </row>
    <row r="121" spans="9:9" x14ac:dyDescent="0.3">
      <c r="I121" s="157" t="s">
        <v>51</v>
      </c>
    </row>
    <row r="122" spans="9:9" x14ac:dyDescent="0.3">
      <c r="I122" s="157" t="s">
        <v>51</v>
      </c>
    </row>
    <row r="123" spans="9:9" x14ac:dyDescent="0.3">
      <c r="I123" s="157" t="s">
        <v>51</v>
      </c>
    </row>
    <row r="124" spans="9:9" x14ac:dyDescent="0.3">
      <c r="I124" s="157" t="s">
        <v>51</v>
      </c>
    </row>
    <row r="125" spans="9:9" x14ac:dyDescent="0.3">
      <c r="I125" s="157" t="s">
        <v>51</v>
      </c>
    </row>
    <row r="126" spans="9:9" x14ac:dyDescent="0.3">
      <c r="I126" s="157" t="s">
        <v>51</v>
      </c>
    </row>
    <row r="127" spans="9:9" x14ac:dyDescent="0.3">
      <c r="I127" s="157" t="s">
        <v>51</v>
      </c>
    </row>
    <row r="128" spans="9:9" x14ac:dyDescent="0.3">
      <c r="I128" s="157" t="s">
        <v>51</v>
      </c>
    </row>
    <row r="129" spans="9:9" x14ac:dyDescent="0.3">
      <c r="I129" s="157" t="s">
        <v>51</v>
      </c>
    </row>
    <row r="130" spans="9:9" x14ac:dyDescent="0.3">
      <c r="I130" s="157" t="s">
        <v>51</v>
      </c>
    </row>
    <row r="131" spans="9:9" x14ac:dyDescent="0.3">
      <c r="I131" s="157" t="s">
        <v>51</v>
      </c>
    </row>
    <row r="132" spans="9:9" x14ac:dyDescent="0.3">
      <c r="I132" s="157" t="s">
        <v>51</v>
      </c>
    </row>
    <row r="133" spans="9:9" x14ac:dyDescent="0.3">
      <c r="I133" s="157" t="s">
        <v>51</v>
      </c>
    </row>
    <row r="134" spans="9:9" x14ac:dyDescent="0.3">
      <c r="I134" s="157" t="s">
        <v>51</v>
      </c>
    </row>
    <row r="135" spans="9:9" x14ac:dyDescent="0.3">
      <c r="I135" s="157" t="s">
        <v>51</v>
      </c>
    </row>
    <row r="136" spans="9:9" x14ac:dyDescent="0.3">
      <c r="I136" s="157" t="s">
        <v>51</v>
      </c>
    </row>
    <row r="137" spans="9:9" x14ac:dyDescent="0.3">
      <c r="I137" s="157" t="s">
        <v>51</v>
      </c>
    </row>
    <row r="138" spans="9:9" x14ac:dyDescent="0.3">
      <c r="I138" s="157" t="s">
        <v>51</v>
      </c>
    </row>
    <row r="139" spans="9:9" x14ac:dyDescent="0.3">
      <c r="I139" s="157" t="s">
        <v>51</v>
      </c>
    </row>
    <row r="140" spans="9:9" x14ac:dyDescent="0.3">
      <c r="I140" s="157" t="s">
        <v>51</v>
      </c>
    </row>
    <row r="141" spans="9:9" x14ac:dyDescent="0.3">
      <c r="I141" s="157" t="s">
        <v>51</v>
      </c>
    </row>
    <row r="142" spans="9:9" x14ac:dyDescent="0.3">
      <c r="I142" s="157" t="s">
        <v>51</v>
      </c>
    </row>
    <row r="143" spans="9:9" x14ac:dyDescent="0.3">
      <c r="I143" s="157" t="s">
        <v>51</v>
      </c>
    </row>
    <row r="144" spans="9:9" x14ac:dyDescent="0.3">
      <c r="I144" s="157" t="s">
        <v>51</v>
      </c>
    </row>
    <row r="145" spans="9:9" x14ac:dyDescent="0.3">
      <c r="I145" s="157" t="s">
        <v>51</v>
      </c>
    </row>
    <row r="146" spans="9:9" x14ac:dyDescent="0.3">
      <c r="I146" s="157" t="s">
        <v>51</v>
      </c>
    </row>
    <row r="147" spans="9:9" x14ac:dyDescent="0.3">
      <c r="I147" s="157" t="s">
        <v>51</v>
      </c>
    </row>
    <row r="148" spans="9:9" x14ac:dyDescent="0.3">
      <c r="I148" s="157" t="s">
        <v>51</v>
      </c>
    </row>
    <row r="149" spans="9:9" x14ac:dyDescent="0.3">
      <c r="I149" s="157" t="s">
        <v>51</v>
      </c>
    </row>
    <row r="150" spans="9:9" x14ac:dyDescent="0.3">
      <c r="I150" s="157" t="s">
        <v>51</v>
      </c>
    </row>
    <row r="151" spans="9:9" x14ac:dyDescent="0.3">
      <c r="I151" s="157" t="s">
        <v>51</v>
      </c>
    </row>
    <row r="152" spans="9:9" x14ac:dyDescent="0.3">
      <c r="I152" s="157" t="s">
        <v>51</v>
      </c>
    </row>
    <row r="153" spans="9:9" x14ac:dyDescent="0.3">
      <c r="I153" s="157" t="s">
        <v>51</v>
      </c>
    </row>
    <row r="154" spans="9:9" x14ac:dyDescent="0.3">
      <c r="I154" s="157" t="s">
        <v>51</v>
      </c>
    </row>
    <row r="155" spans="9:9" x14ac:dyDescent="0.3">
      <c r="I155" s="157" t="s">
        <v>51</v>
      </c>
    </row>
    <row r="156" spans="9:9" x14ac:dyDescent="0.3">
      <c r="I156" s="157" t="s">
        <v>51</v>
      </c>
    </row>
    <row r="157" spans="9:9" x14ac:dyDescent="0.3">
      <c r="I157" s="157" t="s">
        <v>51</v>
      </c>
    </row>
    <row r="158" spans="9:9" x14ac:dyDescent="0.3">
      <c r="I158" s="157" t="s">
        <v>51</v>
      </c>
    </row>
    <row r="159" spans="9:9" x14ac:dyDescent="0.3">
      <c r="I159" s="157" t="s">
        <v>51</v>
      </c>
    </row>
    <row r="160" spans="9:9" x14ac:dyDescent="0.3">
      <c r="I160" s="157" t="s">
        <v>51</v>
      </c>
    </row>
    <row r="161" spans="9:9" x14ac:dyDescent="0.3">
      <c r="I161" s="157" t="s">
        <v>51</v>
      </c>
    </row>
    <row r="162" spans="9:9" x14ac:dyDescent="0.3">
      <c r="I162" s="157" t="s">
        <v>51</v>
      </c>
    </row>
    <row r="163" spans="9:9" x14ac:dyDescent="0.3">
      <c r="I163" s="157" t="s">
        <v>51</v>
      </c>
    </row>
    <row r="164" spans="9:9" x14ac:dyDescent="0.3">
      <c r="I164" s="157" t="s">
        <v>51</v>
      </c>
    </row>
    <row r="165" spans="9:9" x14ac:dyDescent="0.3">
      <c r="I165" s="157" t="s">
        <v>51</v>
      </c>
    </row>
    <row r="166" spans="9:9" x14ac:dyDescent="0.3">
      <c r="I166" s="157" t="s">
        <v>51</v>
      </c>
    </row>
  </sheetData>
  <autoFilter ref="A6:AC216" xr:uid="{00000000-0009-0000-0000-000008000000}">
    <filterColumn colId="22">
      <filters>
        <filter val="#N/A"/>
      </filters>
    </filterColumn>
    <filterColumn colId="23">
      <filters>
        <filter val="0"/>
      </filters>
    </filterColumn>
  </autoFilter>
  <mergeCells count="5">
    <mergeCell ref="A1:M1"/>
    <mergeCell ref="A2:M2"/>
    <mergeCell ref="G3:M3"/>
    <mergeCell ref="G4:H4"/>
    <mergeCell ref="N5:R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filterMode="1">
    <tabColor theme="7" tint="0.39997558519241921"/>
  </sheetPr>
  <dimension ref="A1:Z193"/>
  <sheetViews>
    <sheetView topLeftCell="X1" workbookViewId="0">
      <selection activeCell="H1481" sqref="H1481"/>
    </sheetView>
  </sheetViews>
  <sheetFormatPr defaultColWidth="9.109375" defaultRowHeight="13.8" x14ac:dyDescent="0.3"/>
  <cols>
    <col min="1" max="1" width="10" style="171" customWidth="1"/>
    <col min="2" max="2" width="29.33203125" style="126" customWidth="1"/>
    <col min="3" max="3" width="10.6640625" style="128" customWidth="1"/>
    <col min="4" max="4" width="13.33203125" style="128" customWidth="1"/>
    <col min="5" max="5" width="14.88671875" style="128" bestFit="1" customWidth="1"/>
    <col min="6" max="6" width="14.5546875" style="128" customWidth="1"/>
    <col min="7" max="7" width="14.44140625" style="128" customWidth="1"/>
    <col min="8" max="8" width="4.5546875" style="168" customWidth="1"/>
    <col min="9" max="9" width="7.33203125" style="169" customWidth="1"/>
    <col min="10" max="10" width="3.33203125" style="157" customWidth="1"/>
    <col min="11" max="11" width="14.33203125" style="157" customWidth="1"/>
    <col min="12" max="12" width="13.33203125" style="170" customWidth="1"/>
    <col min="13" max="13" width="14.44140625" style="157" customWidth="1"/>
    <col min="14" max="14" width="13.33203125" style="157" bestFit="1" customWidth="1"/>
    <col min="15" max="15" width="27.44140625" style="126" bestFit="1" customWidth="1"/>
    <col min="16" max="16" width="10.5546875" style="126" bestFit="1" customWidth="1"/>
    <col min="17" max="17" width="8.88671875" style="126"/>
    <col min="18" max="18" width="11.6640625" style="127" customWidth="1"/>
    <col min="19" max="19" width="8.88671875" style="126"/>
    <col min="20" max="20" width="3.109375" style="14" customWidth="1"/>
    <col min="21" max="22" width="9.109375" style="109"/>
    <col min="23" max="23" width="28.5546875" style="109" bestFit="1" customWidth="1"/>
    <col min="24" max="26" width="9.109375" style="109"/>
    <col min="27" max="16384" width="9.109375" style="14"/>
  </cols>
  <sheetData>
    <row r="1" spans="1:26" ht="18.75" customHeight="1" x14ac:dyDescent="0.3">
      <c r="A1" s="193" t="s">
        <v>89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</row>
    <row r="2" spans="1:26" ht="18.75" customHeight="1" x14ac:dyDescent="0.3">
      <c r="A2" s="194">
        <v>42064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</row>
    <row r="3" spans="1:26" ht="18.75" customHeight="1" x14ac:dyDescent="0.3">
      <c r="H3" s="195" t="s">
        <v>109</v>
      </c>
      <c r="I3" s="196"/>
      <c r="J3" s="196"/>
      <c r="K3" s="196"/>
      <c r="L3" s="196"/>
      <c r="M3" s="196"/>
      <c r="N3" s="197"/>
    </row>
    <row r="4" spans="1:26" ht="18.75" customHeight="1" x14ac:dyDescent="0.25">
      <c r="A4" s="172" t="s">
        <v>49</v>
      </c>
      <c r="B4" s="173" t="s">
        <v>152</v>
      </c>
      <c r="C4" s="130" t="s">
        <v>153</v>
      </c>
      <c r="D4" s="129" t="s">
        <v>110</v>
      </c>
      <c r="E4" s="130" t="s">
        <v>111</v>
      </c>
      <c r="F4" s="174" t="s">
        <v>3</v>
      </c>
      <c r="G4" s="129" t="s">
        <v>112</v>
      </c>
      <c r="H4" s="198" t="s">
        <v>113</v>
      </c>
      <c r="I4" s="198"/>
      <c r="J4" s="131" t="s">
        <v>114</v>
      </c>
      <c r="K4" s="132" t="s">
        <v>115</v>
      </c>
      <c r="L4" s="133" t="s">
        <v>116</v>
      </c>
      <c r="M4" s="132" t="s">
        <v>47</v>
      </c>
      <c r="N4" s="134" t="s">
        <v>48</v>
      </c>
      <c r="O4" s="135"/>
      <c r="P4" s="135"/>
      <c r="Q4" s="135"/>
      <c r="R4" s="136"/>
      <c r="S4" s="135"/>
    </row>
    <row r="5" spans="1:26" ht="18.75" customHeight="1" x14ac:dyDescent="0.25">
      <c r="A5" s="175"/>
      <c r="B5" s="173"/>
      <c r="C5" s="138" t="s">
        <v>154</v>
      </c>
      <c r="D5" s="137" t="s">
        <v>117</v>
      </c>
      <c r="E5" s="138" t="s">
        <v>118</v>
      </c>
      <c r="F5" s="176" t="s">
        <v>138</v>
      </c>
      <c r="G5" s="137"/>
      <c r="H5" s="139" t="s">
        <v>56</v>
      </c>
      <c r="I5" s="140" t="s">
        <v>119</v>
      </c>
      <c r="J5" s="141"/>
      <c r="K5" s="142"/>
      <c r="L5" s="143"/>
      <c r="M5" s="144"/>
      <c r="N5" s="145"/>
      <c r="O5" s="199" t="s">
        <v>50</v>
      </c>
      <c r="P5" s="199"/>
      <c r="Q5" s="199"/>
      <c r="R5" s="199"/>
      <c r="S5" s="199"/>
      <c r="X5" s="109" t="s">
        <v>92</v>
      </c>
    </row>
    <row r="6" spans="1:26" ht="18.75" customHeight="1" thickBot="1" x14ac:dyDescent="0.3">
      <c r="A6" s="177"/>
      <c r="B6" s="178"/>
      <c r="C6" s="147" t="s">
        <v>13</v>
      </c>
      <c r="D6" s="146" t="s">
        <v>13</v>
      </c>
      <c r="E6" s="147" t="s">
        <v>13</v>
      </c>
      <c r="F6" s="179"/>
      <c r="G6" s="146" t="s">
        <v>13</v>
      </c>
      <c r="H6" s="148"/>
      <c r="I6" s="149"/>
      <c r="J6" s="150"/>
      <c r="K6" s="150"/>
      <c r="L6" s="151" t="s">
        <v>13</v>
      </c>
      <c r="M6" s="150" t="s">
        <v>13</v>
      </c>
      <c r="N6" s="148" t="s">
        <v>13</v>
      </c>
      <c r="O6" s="152" t="s">
        <v>52</v>
      </c>
      <c r="P6" s="152" t="s">
        <v>53</v>
      </c>
      <c r="Q6" s="152" t="s">
        <v>54</v>
      </c>
      <c r="R6" s="153" t="s">
        <v>43</v>
      </c>
      <c r="S6" s="152" t="s">
        <v>55</v>
      </c>
      <c r="U6" s="109" t="s">
        <v>90</v>
      </c>
      <c r="V6" s="109" t="s">
        <v>94</v>
      </c>
      <c r="W6" s="109" t="s">
        <v>0</v>
      </c>
      <c r="X6" s="109" t="s">
        <v>4</v>
      </c>
      <c r="Y6" s="109" t="s">
        <v>4</v>
      </c>
      <c r="Z6" s="109" t="s">
        <v>14</v>
      </c>
    </row>
    <row r="7" spans="1:26" ht="16.5" hidden="1" customHeight="1" x14ac:dyDescent="0.4">
      <c r="A7" s="171">
        <v>42093</v>
      </c>
      <c r="B7" s="126" t="s">
        <v>155</v>
      </c>
      <c r="C7" s="154">
        <v>3763.21</v>
      </c>
      <c r="D7" s="160"/>
      <c r="E7" s="161"/>
      <c r="F7" s="180">
        <f t="shared" ref="F7:F58" si="0">SUM(C7:E7)</f>
        <v>3763.21</v>
      </c>
      <c r="G7" s="160"/>
      <c r="H7" s="155" t="s">
        <v>56</v>
      </c>
      <c r="I7" s="162" t="s">
        <v>120</v>
      </c>
      <c r="J7" s="163"/>
      <c r="K7" s="163"/>
      <c r="L7" s="158">
        <v>600255064</v>
      </c>
      <c r="M7" s="157">
        <f>SUM(C7:C7)</f>
        <v>3763.21</v>
      </c>
      <c r="N7" s="159"/>
      <c r="O7" s="126" t="str">
        <f>CONCATENATE(,H7,I7,J7,K7,B7)</f>
        <v>BSantGROUP TREASURY</v>
      </c>
      <c r="P7" s="165">
        <f>+L7</f>
        <v>600255064</v>
      </c>
      <c r="Q7" s="166" t="str">
        <f>IF(M7&gt;0,""," ")</f>
        <v/>
      </c>
      <c r="R7" s="127">
        <f>+M7+N7</f>
        <v>3763.21</v>
      </c>
      <c r="S7" s="67" t="s">
        <v>58</v>
      </c>
      <c r="U7" s="109" t="str">
        <f t="shared" ref="U7:U58" si="1">RIGHT(P7,4)</f>
        <v>5064</v>
      </c>
      <c r="V7" s="109" t="str">
        <f t="shared" ref="V7:V45" si="2">LEFT(P7,5)</f>
        <v>60025</v>
      </c>
      <c r="W7" s="109" t="e">
        <f>VLOOKUP(U7,#REF!,2,FALSE)</f>
        <v>#REF!</v>
      </c>
      <c r="X7" s="109" t="e">
        <f>VLOOKUP(U7,#REF!,5,FALSE)</f>
        <v>#REF!</v>
      </c>
      <c r="Y7" s="109">
        <f>IF(R7&gt;250,,"Yes")</f>
        <v>0</v>
      </c>
      <c r="Z7" s="109" t="e">
        <f>VLOOKUP(V7,#REF!,2,FALSE)</f>
        <v>#REF!</v>
      </c>
    </row>
    <row r="8" spans="1:26" ht="16.5" hidden="1" customHeight="1" x14ac:dyDescent="0.4">
      <c r="A8" s="171">
        <v>42067</v>
      </c>
      <c r="B8" s="126" t="s">
        <v>156</v>
      </c>
      <c r="C8" s="154"/>
      <c r="D8" s="128">
        <v>153.56</v>
      </c>
      <c r="E8" s="161"/>
      <c r="F8" s="180">
        <f t="shared" si="0"/>
        <v>153.56</v>
      </c>
      <c r="G8" s="160"/>
      <c r="H8" s="155" t="s">
        <v>56</v>
      </c>
      <c r="I8" s="162">
        <v>516</v>
      </c>
      <c r="J8" s="163"/>
      <c r="K8" s="163"/>
      <c r="L8" s="158" t="s">
        <v>121</v>
      </c>
      <c r="M8" s="157">
        <f>D8</f>
        <v>153.56</v>
      </c>
      <c r="N8" s="159"/>
      <c r="O8" s="126" t="str">
        <f>CONCATENATE(,H8,I8,J8,K8,B8)</f>
        <v>B516UNPAID DD - HG/GM HARGET</v>
      </c>
      <c r="P8" s="165" t="str">
        <f>+L8</f>
        <v>68001 9080</v>
      </c>
      <c r="Q8" s="166" t="str">
        <f>IF(M8&gt;0,""," ")</f>
        <v/>
      </c>
      <c r="R8" s="127">
        <f>+M8+N8</f>
        <v>153.56</v>
      </c>
      <c r="S8" s="67" t="s">
        <v>58</v>
      </c>
      <c r="U8" s="109" t="str">
        <f t="shared" si="1"/>
        <v>9080</v>
      </c>
      <c r="V8" s="109" t="str">
        <f t="shared" si="2"/>
        <v>68001</v>
      </c>
      <c r="W8" s="109" t="e">
        <f>VLOOKUP(U8,#REF!,2,FALSE)</f>
        <v>#REF!</v>
      </c>
      <c r="X8" s="109" t="e">
        <f>VLOOKUP(U8,#REF!,5,FALSE)</f>
        <v>#REF!</v>
      </c>
      <c r="Y8" s="109" t="str">
        <f t="shared" ref="Y8:Y71" si="3">IF(R8&gt;250,,"Yes")</f>
        <v>Yes</v>
      </c>
      <c r="Z8" s="109" t="e">
        <f>VLOOKUP(V8,#REF!,2,FALSE)</f>
        <v>#REF!</v>
      </c>
    </row>
    <row r="9" spans="1:26" ht="16.5" hidden="1" customHeight="1" x14ac:dyDescent="0.4">
      <c r="A9" s="171">
        <v>42067</v>
      </c>
      <c r="B9" s="126" t="s">
        <v>157</v>
      </c>
      <c r="C9" s="154"/>
      <c r="D9" s="128">
        <v>92.26</v>
      </c>
      <c r="E9" s="161"/>
      <c r="F9" s="180">
        <f t="shared" si="0"/>
        <v>92.26</v>
      </c>
      <c r="G9" s="160"/>
      <c r="H9" s="155" t="s">
        <v>56</v>
      </c>
      <c r="I9" s="162">
        <v>516</v>
      </c>
      <c r="J9" s="163"/>
      <c r="K9" s="163"/>
      <c r="L9" s="158" t="s">
        <v>121</v>
      </c>
      <c r="M9" s="157">
        <f t="shared" ref="M9:M17" si="4">D9</f>
        <v>92.26</v>
      </c>
      <c r="N9" s="159"/>
      <c r="O9" s="126" t="str">
        <f t="shared" ref="O9:O72" si="5">CONCATENATE(,H9,I9,J9,K9,B9)</f>
        <v>B516UNPAID DD - ANGELA JOY HEARNE</v>
      </c>
      <c r="P9" s="165" t="str">
        <f t="shared" ref="P9:P26" si="6">+L9</f>
        <v>68001 9080</v>
      </c>
      <c r="Q9" s="166" t="str">
        <f t="shared" ref="Q9:Q26" si="7">IF(M9&gt;0,""," ")</f>
        <v/>
      </c>
      <c r="R9" s="127">
        <f t="shared" ref="R9:R26" si="8">+M9+N9</f>
        <v>92.26</v>
      </c>
      <c r="S9" s="67" t="s">
        <v>58</v>
      </c>
      <c r="U9" s="109" t="str">
        <f t="shared" si="1"/>
        <v>9080</v>
      </c>
      <c r="V9" s="109" t="str">
        <f t="shared" si="2"/>
        <v>68001</v>
      </c>
      <c r="W9" s="109" t="e">
        <f>VLOOKUP(U9,#REF!,2,FALSE)</f>
        <v>#REF!</v>
      </c>
      <c r="X9" s="109" t="e">
        <f>VLOOKUP(U9,#REF!,5,FALSE)</f>
        <v>#REF!</v>
      </c>
      <c r="Y9" s="109" t="str">
        <f t="shared" si="3"/>
        <v>Yes</v>
      </c>
      <c r="Z9" s="109" t="e">
        <f>VLOOKUP(V9,#REF!,2,FALSE)</f>
        <v>#REF!</v>
      </c>
    </row>
    <row r="10" spans="1:26" ht="16.5" hidden="1" customHeight="1" x14ac:dyDescent="0.4">
      <c r="A10" s="171">
        <v>42067</v>
      </c>
      <c r="B10" s="126" t="s">
        <v>158</v>
      </c>
      <c r="C10" s="154"/>
      <c r="D10" s="128">
        <v>141</v>
      </c>
      <c r="E10" s="161"/>
      <c r="F10" s="180">
        <f t="shared" si="0"/>
        <v>141</v>
      </c>
      <c r="G10" s="160"/>
      <c r="H10" s="155" t="s">
        <v>56</v>
      </c>
      <c r="I10" s="162">
        <v>516</v>
      </c>
      <c r="J10" s="163"/>
      <c r="K10" s="163"/>
      <c r="L10" s="158" t="s">
        <v>121</v>
      </c>
      <c r="M10" s="157">
        <f t="shared" si="4"/>
        <v>141</v>
      </c>
      <c r="N10" s="159"/>
      <c r="O10" s="126" t="str">
        <f t="shared" si="5"/>
        <v>B516UNPAID DD - MRS TARSEM KAUR</v>
      </c>
      <c r="P10" s="165" t="str">
        <f t="shared" si="6"/>
        <v>68001 9080</v>
      </c>
      <c r="Q10" s="166" t="str">
        <f t="shared" si="7"/>
        <v/>
      </c>
      <c r="R10" s="127">
        <f t="shared" si="8"/>
        <v>141</v>
      </c>
      <c r="S10" s="67" t="s">
        <v>58</v>
      </c>
      <c r="U10" s="109" t="str">
        <f t="shared" si="1"/>
        <v>9080</v>
      </c>
      <c r="V10" s="109" t="str">
        <f t="shared" si="2"/>
        <v>68001</v>
      </c>
      <c r="W10" s="109" t="e">
        <f>VLOOKUP(U10,#REF!,2,FALSE)</f>
        <v>#REF!</v>
      </c>
      <c r="X10" s="109" t="e">
        <f>VLOOKUP(U10,#REF!,5,FALSE)</f>
        <v>#REF!</v>
      </c>
      <c r="Y10" s="109" t="str">
        <f t="shared" si="3"/>
        <v>Yes</v>
      </c>
      <c r="Z10" s="109" t="e">
        <f>VLOOKUP(V10,#REF!,2,FALSE)</f>
        <v>#REF!</v>
      </c>
    </row>
    <row r="11" spans="1:26" ht="16.5" hidden="1" customHeight="1" x14ac:dyDescent="0.4">
      <c r="A11" s="171">
        <v>42067</v>
      </c>
      <c r="B11" s="126" t="s">
        <v>159</v>
      </c>
      <c r="C11" s="154"/>
      <c r="D11" s="128">
        <v>100.23</v>
      </c>
      <c r="E11" s="161"/>
      <c r="F11" s="180">
        <f t="shared" si="0"/>
        <v>100.23</v>
      </c>
      <c r="G11" s="160"/>
      <c r="H11" s="155" t="s">
        <v>56</v>
      </c>
      <c r="I11" s="162">
        <v>516</v>
      </c>
      <c r="J11" s="163"/>
      <c r="K11" s="163"/>
      <c r="L11" s="158" t="s">
        <v>121</v>
      </c>
      <c r="M11" s="157">
        <f t="shared" si="4"/>
        <v>100.23</v>
      </c>
      <c r="N11" s="159"/>
      <c r="O11" s="126" t="str">
        <f t="shared" si="5"/>
        <v>B516UNPAID DD - MISS K M CORBETT</v>
      </c>
      <c r="P11" s="165" t="str">
        <f t="shared" si="6"/>
        <v>68001 9080</v>
      </c>
      <c r="Q11" s="166" t="str">
        <f t="shared" si="7"/>
        <v/>
      </c>
      <c r="R11" s="127">
        <f t="shared" si="8"/>
        <v>100.23</v>
      </c>
      <c r="S11" s="67" t="s">
        <v>58</v>
      </c>
      <c r="U11" s="109" t="str">
        <f t="shared" si="1"/>
        <v>9080</v>
      </c>
      <c r="V11" s="109" t="str">
        <f t="shared" si="2"/>
        <v>68001</v>
      </c>
      <c r="W11" s="109" t="e">
        <f>VLOOKUP(U11,#REF!,2,FALSE)</f>
        <v>#REF!</v>
      </c>
      <c r="X11" s="109" t="e">
        <f>VLOOKUP(U11,#REF!,5,FALSE)</f>
        <v>#REF!</v>
      </c>
      <c r="Y11" s="109" t="str">
        <f t="shared" si="3"/>
        <v>Yes</v>
      </c>
      <c r="Z11" s="109" t="e">
        <f>VLOOKUP(V11,#REF!,2,FALSE)</f>
        <v>#REF!</v>
      </c>
    </row>
    <row r="12" spans="1:26" ht="16.5" hidden="1" customHeight="1" x14ac:dyDescent="0.4">
      <c r="A12" s="171">
        <v>42067</v>
      </c>
      <c r="B12" s="126" t="s">
        <v>160</v>
      </c>
      <c r="C12" s="154"/>
      <c r="D12" s="128">
        <v>36</v>
      </c>
      <c r="E12" s="161"/>
      <c r="F12" s="180">
        <f t="shared" si="0"/>
        <v>36</v>
      </c>
      <c r="G12" s="160"/>
      <c r="H12" s="155" t="s">
        <v>56</v>
      </c>
      <c r="I12" s="162">
        <v>516</v>
      </c>
      <c r="J12" s="163"/>
      <c r="K12" s="163"/>
      <c r="L12" s="158" t="s">
        <v>121</v>
      </c>
      <c r="M12" s="157">
        <f t="shared" si="4"/>
        <v>36</v>
      </c>
      <c r="N12" s="159"/>
      <c r="O12" s="126" t="str">
        <f t="shared" si="5"/>
        <v>B516UNPAID DD - MISS G COCHRANE</v>
      </c>
      <c r="P12" s="165" t="str">
        <f t="shared" si="6"/>
        <v>68001 9080</v>
      </c>
      <c r="Q12" s="166" t="str">
        <f t="shared" si="7"/>
        <v/>
      </c>
      <c r="R12" s="127">
        <f t="shared" si="8"/>
        <v>36</v>
      </c>
      <c r="S12" s="67" t="s">
        <v>58</v>
      </c>
      <c r="U12" s="109" t="str">
        <f t="shared" si="1"/>
        <v>9080</v>
      </c>
      <c r="V12" s="109" t="str">
        <f t="shared" si="2"/>
        <v>68001</v>
      </c>
      <c r="W12" s="109" t="e">
        <f>VLOOKUP(U12,#REF!,2,FALSE)</f>
        <v>#REF!</v>
      </c>
      <c r="X12" s="109" t="e">
        <f>VLOOKUP(U12,#REF!,5,FALSE)</f>
        <v>#REF!</v>
      </c>
      <c r="Y12" s="109" t="str">
        <f t="shared" si="3"/>
        <v>Yes</v>
      </c>
      <c r="Z12" s="109" t="e">
        <f>VLOOKUP(V12,#REF!,2,FALSE)</f>
        <v>#REF!</v>
      </c>
    </row>
    <row r="13" spans="1:26" ht="16.5" hidden="1" customHeight="1" x14ac:dyDescent="0.4">
      <c r="A13" s="171">
        <v>42067</v>
      </c>
      <c r="B13" s="126" t="s">
        <v>161</v>
      </c>
      <c r="C13" s="154"/>
      <c r="D13" s="128">
        <v>112.94</v>
      </c>
      <c r="E13" s="161"/>
      <c r="F13" s="180">
        <f t="shared" si="0"/>
        <v>112.94</v>
      </c>
      <c r="G13" s="160"/>
      <c r="H13" s="155" t="s">
        <v>56</v>
      </c>
      <c r="I13" s="162">
        <v>516</v>
      </c>
      <c r="J13" s="163"/>
      <c r="K13" s="163"/>
      <c r="L13" s="158" t="s">
        <v>121</v>
      </c>
      <c r="M13" s="157">
        <f t="shared" si="4"/>
        <v>112.94</v>
      </c>
      <c r="N13" s="159"/>
      <c r="O13" s="126" t="str">
        <f t="shared" si="5"/>
        <v>B516UNPAID DD - MS M HANCOCK</v>
      </c>
      <c r="P13" s="165" t="str">
        <f t="shared" si="6"/>
        <v>68001 9080</v>
      </c>
      <c r="Q13" s="166" t="str">
        <f t="shared" si="7"/>
        <v/>
      </c>
      <c r="R13" s="127">
        <f t="shared" si="8"/>
        <v>112.94</v>
      </c>
      <c r="S13" s="67" t="s">
        <v>58</v>
      </c>
      <c r="U13" s="109" t="str">
        <f t="shared" si="1"/>
        <v>9080</v>
      </c>
      <c r="V13" s="109" t="str">
        <f t="shared" si="2"/>
        <v>68001</v>
      </c>
      <c r="W13" s="109" t="e">
        <f>VLOOKUP(U13,#REF!,2,FALSE)</f>
        <v>#REF!</v>
      </c>
      <c r="X13" s="109" t="e">
        <f>VLOOKUP(U13,#REF!,5,FALSE)</f>
        <v>#REF!</v>
      </c>
      <c r="Y13" s="109" t="str">
        <f t="shared" si="3"/>
        <v>Yes</v>
      </c>
      <c r="Z13" s="109" t="e">
        <f>VLOOKUP(V13,#REF!,2,FALSE)</f>
        <v>#REF!</v>
      </c>
    </row>
    <row r="14" spans="1:26" ht="16.5" hidden="1" customHeight="1" x14ac:dyDescent="0.4">
      <c r="A14" s="171">
        <v>42067</v>
      </c>
      <c r="B14" s="126" t="s">
        <v>162</v>
      </c>
      <c r="C14" s="154"/>
      <c r="D14" s="128">
        <v>55</v>
      </c>
      <c r="E14" s="161"/>
      <c r="F14" s="180">
        <f t="shared" si="0"/>
        <v>55</v>
      </c>
      <c r="G14" s="160"/>
      <c r="H14" s="155" t="s">
        <v>56</v>
      </c>
      <c r="I14" s="162">
        <v>516</v>
      </c>
      <c r="J14" s="163"/>
      <c r="K14" s="163"/>
      <c r="L14" s="158" t="s">
        <v>121</v>
      </c>
      <c r="M14" s="157">
        <f t="shared" si="4"/>
        <v>55</v>
      </c>
      <c r="N14" s="159"/>
      <c r="O14" s="126" t="str">
        <f t="shared" si="5"/>
        <v>B516UNPAID DD - MRS JALILA BROOKES</v>
      </c>
      <c r="P14" s="165" t="str">
        <f t="shared" si="6"/>
        <v>68001 9080</v>
      </c>
      <c r="Q14" s="166" t="str">
        <f t="shared" si="7"/>
        <v/>
      </c>
      <c r="R14" s="127">
        <f t="shared" si="8"/>
        <v>55</v>
      </c>
      <c r="S14" s="67" t="s">
        <v>58</v>
      </c>
      <c r="U14" s="109" t="str">
        <f t="shared" si="1"/>
        <v>9080</v>
      </c>
      <c r="V14" s="109" t="str">
        <f t="shared" si="2"/>
        <v>68001</v>
      </c>
      <c r="W14" s="109" t="e">
        <f>VLOOKUP(U14,#REF!,2,FALSE)</f>
        <v>#REF!</v>
      </c>
      <c r="X14" s="109" t="e">
        <f>VLOOKUP(U14,#REF!,5,FALSE)</f>
        <v>#REF!</v>
      </c>
      <c r="Y14" s="109" t="str">
        <f t="shared" si="3"/>
        <v>Yes</v>
      </c>
      <c r="Z14" s="109" t="e">
        <f>VLOOKUP(V14,#REF!,2,FALSE)</f>
        <v>#REF!</v>
      </c>
    </row>
    <row r="15" spans="1:26" ht="16.5" hidden="1" customHeight="1" x14ac:dyDescent="0.4">
      <c r="A15" s="171">
        <v>42067</v>
      </c>
      <c r="B15" s="126" t="s">
        <v>163</v>
      </c>
      <c r="C15" s="154"/>
      <c r="D15" s="128">
        <v>262</v>
      </c>
      <c r="E15" s="161"/>
      <c r="F15" s="180">
        <f t="shared" si="0"/>
        <v>262</v>
      </c>
      <c r="G15" s="160"/>
      <c r="H15" s="155" t="s">
        <v>56</v>
      </c>
      <c r="I15" s="162">
        <v>516</v>
      </c>
      <c r="J15" s="163"/>
      <c r="K15" s="163"/>
      <c r="L15" s="158" t="s">
        <v>121</v>
      </c>
      <c r="M15" s="157">
        <f t="shared" si="4"/>
        <v>262</v>
      </c>
      <c r="N15" s="159"/>
      <c r="O15" s="126" t="str">
        <f t="shared" si="5"/>
        <v>B516UNPAID DD - H ROCHE</v>
      </c>
      <c r="P15" s="165" t="str">
        <f t="shared" si="6"/>
        <v>68001 9080</v>
      </c>
      <c r="Q15" s="166" t="str">
        <f t="shared" si="7"/>
        <v/>
      </c>
      <c r="R15" s="127">
        <f t="shared" si="8"/>
        <v>262</v>
      </c>
      <c r="S15" s="67" t="s">
        <v>58</v>
      </c>
      <c r="U15" s="109" t="str">
        <f t="shared" si="1"/>
        <v>9080</v>
      </c>
      <c r="V15" s="109" t="str">
        <f t="shared" si="2"/>
        <v>68001</v>
      </c>
      <c r="W15" s="109" t="e">
        <f>VLOOKUP(U15,#REF!,2,FALSE)</f>
        <v>#REF!</v>
      </c>
      <c r="X15" s="109" t="e">
        <f>VLOOKUP(U15,#REF!,5,FALSE)</f>
        <v>#REF!</v>
      </c>
      <c r="Y15" s="109">
        <f t="shared" si="3"/>
        <v>0</v>
      </c>
      <c r="Z15" s="109" t="e">
        <f>VLOOKUP(V15,#REF!,2,FALSE)</f>
        <v>#REF!</v>
      </c>
    </row>
    <row r="16" spans="1:26" ht="16.5" hidden="1" customHeight="1" x14ac:dyDescent="0.4">
      <c r="A16" s="171">
        <v>42067</v>
      </c>
      <c r="B16" s="126" t="s">
        <v>164</v>
      </c>
      <c r="C16" s="154"/>
      <c r="D16" s="128">
        <v>161.12</v>
      </c>
      <c r="E16" s="161"/>
      <c r="F16" s="180">
        <f t="shared" si="0"/>
        <v>161.12</v>
      </c>
      <c r="G16" s="160"/>
      <c r="H16" s="155" t="s">
        <v>56</v>
      </c>
      <c r="I16" s="162">
        <v>516</v>
      </c>
      <c r="J16" s="163"/>
      <c r="K16" s="163"/>
      <c r="L16" s="158" t="s">
        <v>121</v>
      </c>
      <c r="M16" s="157">
        <f t="shared" si="4"/>
        <v>161.12</v>
      </c>
      <c r="N16" s="159"/>
      <c r="O16" s="126" t="str">
        <f t="shared" si="5"/>
        <v>B516UNPAID DD - M DIXON</v>
      </c>
      <c r="P16" s="165" t="str">
        <f t="shared" si="6"/>
        <v>68001 9080</v>
      </c>
      <c r="Q16" s="166" t="str">
        <f t="shared" si="7"/>
        <v/>
      </c>
      <c r="R16" s="127">
        <f t="shared" si="8"/>
        <v>161.12</v>
      </c>
      <c r="S16" s="67" t="s">
        <v>58</v>
      </c>
      <c r="U16" s="109" t="str">
        <f t="shared" si="1"/>
        <v>9080</v>
      </c>
      <c r="V16" s="109" t="str">
        <f t="shared" si="2"/>
        <v>68001</v>
      </c>
      <c r="W16" s="109" t="e">
        <f>VLOOKUP(U16,#REF!,2,FALSE)</f>
        <v>#REF!</v>
      </c>
      <c r="X16" s="109" t="e">
        <f>VLOOKUP(U16,#REF!,5,FALSE)</f>
        <v>#REF!</v>
      </c>
      <c r="Y16" s="109" t="str">
        <f t="shared" si="3"/>
        <v>Yes</v>
      </c>
      <c r="Z16" s="109" t="e">
        <f>VLOOKUP(V16,#REF!,2,FALSE)</f>
        <v>#REF!</v>
      </c>
    </row>
    <row r="17" spans="1:26" ht="16.5" hidden="1" customHeight="1" x14ac:dyDescent="0.4">
      <c r="A17" s="171">
        <v>42067</v>
      </c>
      <c r="B17" s="126" t="s">
        <v>165</v>
      </c>
      <c r="C17" s="154"/>
      <c r="D17" s="128">
        <v>78</v>
      </c>
      <c r="E17" s="161"/>
      <c r="F17" s="180">
        <f t="shared" si="0"/>
        <v>78</v>
      </c>
      <c r="G17" s="160"/>
      <c r="H17" s="155" t="s">
        <v>56</v>
      </c>
      <c r="I17" s="162">
        <v>516</v>
      </c>
      <c r="J17" s="163"/>
      <c r="K17" s="163"/>
      <c r="L17" s="158" t="s">
        <v>121</v>
      </c>
      <c r="M17" s="157">
        <f t="shared" si="4"/>
        <v>78</v>
      </c>
      <c r="N17" s="159"/>
      <c r="O17" s="126" t="str">
        <f t="shared" si="5"/>
        <v>B516UNPAID DD - KYLE PAUL TOON</v>
      </c>
      <c r="P17" s="165" t="str">
        <f t="shared" si="6"/>
        <v>68001 9080</v>
      </c>
      <c r="Q17" s="166" t="str">
        <f t="shared" si="7"/>
        <v/>
      </c>
      <c r="R17" s="127">
        <f t="shared" si="8"/>
        <v>78</v>
      </c>
      <c r="S17" s="67" t="s">
        <v>58</v>
      </c>
      <c r="U17" s="109" t="str">
        <f t="shared" si="1"/>
        <v>9080</v>
      </c>
      <c r="V17" s="109" t="str">
        <f t="shared" si="2"/>
        <v>68001</v>
      </c>
      <c r="W17" s="109" t="e">
        <f>VLOOKUP(U17,#REF!,2,FALSE)</f>
        <v>#REF!</v>
      </c>
      <c r="X17" s="109" t="e">
        <f>VLOOKUP(U17,#REF!,5,FALSE)</f>
        <v>#REF!</v>
      </c>
      <c r="Y17" s="109" t="str">
        <f t="shared" si="3"/>
        <v>Yes</v>
      </c>
      <c r="Z17" s="109" t="e">
        <f>VLOOKUP(V17,#REF!,2,FALSE)</f>
        <v>#REF!</v>
      </c>
    </row>
    <row r="18" spans="1:26" ht="16.5" hidden="1" customHeight="1" x14ac:dyDescent="0.4">
      <c r="A18" s="171">
        <v>42068</v>
      </c>
      <c r="B18" s="126" t="s">
        <v>166</v>
      </c>
      <c r="C18" s="154"/>
      <c r="D18" s="128">
        <v>249.21</v>
      </c>
      <c r="E18" s="161"/>
      <c r="F18" s="180">
        <f t="shared" si="0"/>
        <v>249.21</v>
      </c>
      <c r="G18" s="160"/>
      <c r="H18" s="155" t="s">
        <v>56</v>
      </c>
      <c r="I18" s="162">
        <v>517</v>
      </c>
      <c r="J18" s="163"/>
      <c r="K18" s="163"/>
      <c r="L18" s="158" t="s">
        <v>121</v>
      </c>
      <c r="M18" s="157">
        <f>D18</f>
        <v>249.21</v>
      </c>
      <c r="N18" s="159"/>
      <c r="O18" s="126" t="str">
        <f t="shared" si="5"/>
        <v>B517UNPAID DD - MISS J M WOOD</v>
      </c>
      <c r="P18" s="165" t="str">
        <f t="shared" si="6"/>
        <v>68001 9080</v>
      </c>
      <c r="Q18" s="166" t="str">
        <f t="shared" si="7"/>
        <v/>
      </c>
      <c r="R18" s="127">
        <f t="shared" si="8"/>
        <v>249.21</v>
      </c>
      <c r="S18" s="67" t="s">
        <v>58</v>
      </c>
      <c r="U18" s="109" t="str">
        <f t="shared" si="1"/>
        <v>9080</v>
      </c>
      <c r="V18" s="109" t="str">
        <f t="shared" si="2"/>
        <v>68001</v>
      </c>
      <c r="W18" s="109" t="e">
        <f>VLOOKUP(U18,#REF!,2,FALSE)</f>
        <v>#REF!</v>
      </c>
      <c r="X18" s="109" t="e">
        <f>VLOOKUP(U18,#REF!,5,FALSE)</f>
        <v>#REF!</v>
      </c>
      <c r="Y18" s="109" t="str">
        <f t="shared" si="3"/>
        <v>Yes</v>
      </c>
      <c r="Z18" s="109" t="e">
        <f>VLOOKUP(V18,#REF!,2,FALSE)</f>
        <v>#REF!</v>
      </c>
    </row>
    <row r="19" spans="1:26" ht="16.5" hidden="1" customHeight="1" x14ac:dyDescent="0.4">
      <c r="A19" s="171">
        <v>42073</v>
      </c>
      <c r="B19" s="126" t="s">
        <v>167</v>
      </c>
      <c r="C19" s="154"/>
      <c r="D19" s="128">
        <v>1795975</v>
      </c>
      <c r="E19" s="161"/>
      <c r="F19" s="180">
        <f t="shared" si="0"/>
        <v>1795975</v>
      </c>
      <c r="G19" s="160"/>
      <c r="H19" s="155" t="s">
        <v>56</v>
      </c>
      <c r="I19" s="162">
        <v>518</v>
      </c>
      <c r="J19" s="163"/>
      <c r="K19" s="163"/>
      <c r="L19" s="158">
        <v>680035003</v>
      </c>
      <c r="M19" s="157">
        <v>1749883</v>
      </c>
      <c r="N19" s="159"/>
      <c r="O19" s="126" t="str">
        <f t="shared" si="5"/>
        <v>B518LCC GEN CITY FUND</v>
      </c>
      <c r="P19" s="165">
        <f t="shared" si="6"/>
        <v>680035003</v>
      </c>
      <c r="Q19" s="166" t="str">
        <f t="shared" si="7"/>
        <v/>
      </c>
      <c r="R19" s="127">
        <f t="shared" si="8"/>
        <v>1749883</v>
      </c>
      <c r="S19" s="67" t="s">
        <v>58</v>
      </c>
      <c r="U19" s="109" t="str">
        <f t="shared" si="1"/>
        <v>5003</v>
      </c>
      <c r="V19" s="109" t="str">
        <f t="shared" si="2"/>
        <v>68003</v>
      </c>
      <c r="W19" s="109" t="e">
        <f>VLOOKUP(U19,#REF!,2,FALSE)</f>
        <v>#REF!</v>
      </c>
      <c r="X19" s="109" t="e">
        <f>VLOOKUP(U19,#REF!,5,FALSE)</f>
        <v>#REF!</v>
      </c>
      <c r="Y19" s="109">
        <f t="shared" si="3"/>
        <v>0</v>
      </c>
      <c r="Z19" s="109" t="e">
        <f>VLOOKUP(V19,#REF!,2,FALSE)</f>
        <v>#REF!</v>
      </c>
    </row>
    <row r="20" spans="1:26" ht="16.5" hidden="1" customHeight="1" x14ac:dyDescent="0.4">
      <c r="A20" s="171">
        <v>42073</v>
      </c>
      <c r="B20" s="126" t="s">
        <v>167</v>
      </c>
      <c r="C20" s="154"/>
      <c r="E20" s="161"/>
      <c r="F20" s="180">
        <f t="shared" si="0"/>
        <v>0</v>
      </c>
      <c r="G20" s="160"/>
      <c r="H20" s="155" t="s">
        <v>56</v>
      </c>
      <c r="I20" s="162">
        <v>518</v>
      </c>
      <c r="J20" s="163"/>
      <c r="K20" s="163"/>
      <c r="L20" s="158">
        <v>680035017</v>
      </c>
      <c r="M20" s="157">
        <v>46092</v>
      </c>
      <c r="N20" s="159"/>
      <c r="O20" s="126" t="str">
        <f t="shared" si="5"/>
        <v>B518LCC GEN CITY FUND</v>
      </c>
      <c r="P20" s="165">
        <f t="shared" si="6"/>
        <v>680035017</v>
      </c>
      <c r="Q20" s="166" t="str">
        <f t="shared" si="7"/>
        <v/>
      </c>
      <c r="R20" s="127">
        <f t="shared" si="8"/>
        <v>46092</v>
      </c>
      <c r="S20" s="67" t="s">
        <v>58</v>
      </c>
      <c r="U20" s="109" t="str">
        <f t="shared" si="1"/>
        <v>5017</v>
      </c>
      <c r="V20" s="109" t="str">
        <f t="shared" si="2"/>
        <v>68003</v>
      </c>
      <c r="W20" s="109" t="e">
        <f>VLOOKUP(U20,#REF!,2,FALSE)</f>
        <v>#REF!</v>
      </c>
      <c r="X20" s="109" t="e">
        <f>VLOOKUP(U20,#REF!,5,FALSE)</f>
        <v>#REF!</v>
      </c>
      <c r="Y20" s="109">
        <f t="shared" si="3"/>
        <v>0</v>
      </c>
      <c r="Z20" s="109" t="e">
        <f>VLOOKUP(V20,#REF!,2,FALSE)</f>
        <v>#REF!</v>
      </c>
    </row>
    <row r="21" spans="1:26" ht="16.5" hidden="1" customHeight="1" x14ac:dyDescent="0.4">
      <c r="A21" s="171">
        <v>42073</v>
      </c>
      <c r="B21" s="126" t="s">
        <v>168</v>
      </c>
      <c r="C21" s="154"/>
      <c r="D21" s="128">
        <v>298062.09999999998</v>
      </c>
      <c r="E21" s="161"/>
      <c r="F21" s="180">
        <f t="shared" si="0"/>
        <v>298062.09999999998</v>
      </c>
      <c r="G21" s="160"/>
      <c r="H21" s="155" t="s">
        <v>56</v>
      </c>
      <c r="I21" s="162">
        <v>519</v>
      </c>
      <c r="J21" s="163"/>
      <c r="K21" s="163"/>
      <c r="L21" s="158">
        <v>680035002</v>
      </c>
      <c r="M21" s="157">
        <v>290522.2</v>
      </c>
      <c r="N21" s="159"/>
      <c r="O21" s="126" t="str">
        <f t="shared" si="5"/>
        <v>B519LCC LPA PRECEPT</v>
      </c>
      <c r="P21" s="165">
        <f t="shared" si="6"/>
        <v>680035002</v>
      </c>
      <c r="Q21" s="166" t="str">
        <f t="shared" si="7"/>
        <v/>
      </c>
      <c r="R21" s="127">
        <f t="shared" si="8"/>
        <v>290522.2</v>
      </c>
      <c r="S21" s="67" t="s">
        <v>58</v>
      </c>
      <c r="U21" s="109" t="str">
        <f t="shared" si="1"/>
        <v>5002</v>
      </c>
      <c r="V21" s="109" t="str">
        <f t="shared" si="2"/>
        <v>68003</v>
      </c>
      <c r="W21" s="109" t="e">
        <f>VLOOKUP(U21,#REF!,2,FALSE)</f>
        <v>#REF!</v>
      </c>
      <c r="X21" s="109" t="e">
        <f>VLOOKUP(U21,#REF!,5,FALSE)</f>
        <v>#REF!</v>
      </c>
      <c r="Y21" s="109">
        <f t="shared" si="3"/>
        <v>0</v>
      </c>
      <c r="Z21" s="109" t="e">
        <f>VLOOKUP(V21,#REF!,2,FALSE)</f>
        <v>#REF!</v>
      </c>
    </row>
    <row r="22" spans="1:26" ht="16.5" hidden="1" customHeight="1" x14ac:dyDescent="0.4">
      <c r="A22" s="171">
        <v>42073</v>
      </c>
      <c r="B22" s="126" t="s">
        <v>168</v>
      </c>
      <c r="C22" s="154"/>
      <c r="E22" s="161"/>
      <c r="F22" s="180">
        <f t="shared" si="0"/>
        <v>0</v>
      </c>
      <c r="G22" s="160"/>
      <c r="H22" s="155" t="s">
        <v>56</v>
      </c>
      <c r="I22" s="162">
        <v>519</v>
      </c>
      <c r="J22" s="163"/>
      <c r="K22" s="163"/>
      <c r="L22" s="158">
        <v>680035906</v>
      </c>
      <c r="M22" s="157">
        <v>7539.9</v>
      </c>
      <c r="N22" s="159"/>
      <c r="O22" s="126" t="str">
        <f t="shared" si="5"/>
        <v>B519LCC LPA PRECEPT</v>
      </c>
      <c r="P22" s="165">
        <f t="shared" si="6"/>
        <v>680035906</v>
      </c>
      <c r="Q22" s="166" t="str">
        <f t="shared" si="7"/>
        <v/>
      </c>
      <c r="R22" s="127">
        <f t="shared" si="8"/>
        <v>7539.9</v>
      </c>
      <c r="S22" s="67" t="s">
        <v>58</v>
      </c>
      <c r="U22" s="109" t="str">
        <f t="shared" si="1"/>
        <v>5906</v>
      </c>
      <c r="V22" s="109" t="str">
        <f t="shared" si="2"/>
        <v>68003</v>
      </c>
      <c r="W22" s="109" t="e">
        <f>VLOOKUP(U22,#REF!,2,FALSE)</f>
        <v>#REF!</v>
      </c>
      <c r="X22" s="109" t="e">
        <f>VLOOKUP(U22,#REF!,5,FALSE)</f>
        <v>#REF!</v>
      </c>
      <c r="Y22" s="109">
        <f t="shared" si="3"/>
        <v>0</v>
      </c>
      <c r="Z22" s="109" t="e">
        <f>VLOOKUP(V22,#REF!,2,FALSE)</f>
        <v>#REF!</v>
      </c>
    </row>
    <row r="23" spans="1:26" ht="16.5" hidden="1" customHeight="1" x14ac:dyDescent="0.4">
      <c r="A23" s="171">
        <v>42074</v>
      </c>
      <c r="B23" s="126" t="s">
        <v>169</v>
      </c>
      <c r="C23" s="154"/>
      <c r="D23" s="128">
        <v>111532</v>
      </c>
      <c r="E23" s="161"/>
      <c r="F23" s="180">
        <f t="shared" si="0"/>
        <v>111532</v>
      </c>
      <c r="G23" s="160"/>
      <c r="H23" s="155" t="s">
        <v>56</v>
      </c>
      <c r="I23" s="162">
        <v>520</v>
      </c>
      <c r="J23" s="163"/>
      <c r="K23" s="163"/>
      <c r="L23" s="158">
        <v>680035000</v>
      </c>
      <c r="M23" s="157">
        <v>97542</v>
      </c>
      <c r="N23" s="159"/>
      <c r="O23" s="126" t="str">
        <f t="shared" si="5"/>
        <v>B520LEICESTER &amp; RUTLAND PRECEPT</v>
      </c>
      <c r="P23" s="165">
        <f t="shared" si="6"/>
        <v>680035000</v>
      </c>
      <c r="Q23" s="166" t="str">
        <f t="shared" si="7"/>
        <v/>
      </c>
      <c r="R23" s="127">
        <f t="shared" si="8"/>
        <v>97542</v>
      </c>
      <c r="S23" s="67" t="s">
        <v>58</v>
      </c>
      <c r="U23" s="109" t="str">
        <f t="shared" si="1"/>
        <v>5000</v>
      </c>
      <c r="V23" s="109" t="str">
        <f t="shared" si="2"/>
        <v>68003</v>
      </c>
      <c r="W23" s="109" t="e">
        <f>VLOOKUP(U23,#REF!,2,FALSE)</f>
        <v>#REF!</v>
      </c>
      <c r="X23" s="109" t="e">
        <f>VLOOKUP(U23,#REF!,5,FALSE)</f>
        <v>#REF!</v>
      </c>
      <c r="Y23" s="109">
        <f t="shared" si="3"/>
        <v>0</v>
      </c>
      <c r="Z23" s="109" t="e">
        <f>VLOOKUP(V23,#REF!,2,FALSE)</f>
        <v>#REF!</v>
      </c>
    </row>
    <row r="24" spans="1:26" ht="16.5" hidden="1" customHeight="1" x14ac:dyDescent="0.4">
      <c r="A24" s="171">
        <v>42074</v>
      </c>
      <c r="B24" s="126" t="s">
        <v>169</v>
      </c>
      <c r="C24" s="154"/>
      <c r="E24" s="161"/>
      <c r="F24" s="180">
        <f t="shared" si="0"/>
        <v>0</v>
      </c>
      <c r="G24" s="160"/>
      <c r="H24" s="155" t="s">
        <v>56</v>
      </c>
      <c r="I24" s="162">
        <v>520</v>
      </c>
      <c r="J24" s="163"/>
      <c r="K24" s="163"/>
      <c r="L24" s="158">
        <v>680035907</v>
      </c>
      <c r="M24" s="157">
        <v>2535</v>
      </c>
      <c r="N24" s="159"/>
      <c r="O24" s="126" t="str">
        <f t="shared" si="5"/>
        <v>B520LEICESTER &amp; RUTLAND PRECEPT</v>
      </c>
      <c r="P24" s="165">
        <f t="shared" si="6"/>
        <v>680035907</v>
      </c>
      <c r="Q24" s="166" t="str">
        <f t="shared" si="7"/>
        <v/>
      </c>
      <c r="R24" s="127">
        <f t="shared" si="8"/>
        <v>2535</v>
      </c>
      <c r="S24" s="67" t="s">
        <v>58</v>
      </c>
      <c r="U24" s="109" t="str">
        <f t="shared" si="1"/>
        <v>5907</v>
      </c>
      <c r="V24" s="109" t="str">
        <f t="shared" si="2"/>
        <v>68003</v>
      </c>
      <c r="W24" s="109" t="e">
        <f>VLOOKUP(U24,#REF!,2,FALSE)</f>
        <v>#REF!</v>
      </c>
      <c r="X24" s="109" t="e">
        <f>VLOOKUP(U24,#REF!,5,FALSE)</f>
        <v>#REF!</v>
      </c>
      <c r="Y24" s="109">
        <f t="shared" si="3"/>
        <v>0</v>
      </c>
      <c r="Z24" s="109" t="e">
        <f>VLOOKUP(V24,#REF!,2,FALSE)</f>
        <v>#REF!</v>
      </c>
    </row>
    <row r="25" spans="1:26" ht="16.5" hidden="1" customHeight="1" x14ac:dyDescent="0.4">
      <c r="A25" s="171">
        <v>42074</v>
      </c>
      <c r="B25" s="126" t="s">
        <v>169</v>
      </c>
      <c r="C25" s="154"/>
      <c r="E25" s="161"/>
      <c r="F25" s="180">
        <f t="shared" si="0"/>
        <v>0</v>
      </c>
      <c r="G25" s="160"/>
      <c r="H25" s="155" t="s">
        <v>56</v>
      </c>
      <c r="I25" s="162">
        <v>520</v>
      </c>
      <c r="J25" s="163"/>
      <c r="K25" s="163"/>
      <c r="L25" s="158">
        <v>680035919</v>
      </c>
      <c r="M25" s="157">
        <v>11696</v>
      </c>
      <c r="N25" s="159"/>
      <c r="O25" s="126" t="str">
        <f t="shared" si="5"/>
        <v>B520LEICESTER &amp; RUTLAND PRECEPT</v>
      </c>
      <c r="P25" s="165">
        <f t="shared" si="6"/>
        <v>680035919</v>
      </c>
      <c r="Q25" s="166" t="str">
        <f t="shared" si="7"/>
        <v/>
      </c>
      <c r="R25" s="127">
        <f t="shared" si="8"/>
        <v>11696</v>
      </c>
      <c r="S25" s="67" t="s">
        <v>58</v>
      </c>
      <c r="U25" s="109" t="str">
        <f t="shared" si="1"/>
        <v>5919</v>
      </c>
      <c r="V25" s="109" t="str">
        <f t="shared" si="2"/>
        <v>68003</v>
      </c>
      <c r="W25" s="109" t="e">
        <f>VLOOKUP(U25,#REF!,2,FALSE)</f>
        <v>#REF!</v>
      </c>
      <c r="X25" s="109" t="e">
        <f>VLOOKUP(U25,#REF!,5,FALSE)</f>
        <v>#REF!</v>
      </c>
      <c r="Y25" s="109">
        <f t="shared" si="3"/>
        <v>0</v>
      </c>
      <c r="Z25" s="109" t="e">
        <f>VLOOKUP(V25,#REF!,2,FALSE)</f>
        <v>#REF!</v>
      </c>
    </row>
    <row r="26" spans="1:26" ht="16.5" hidden="1" customHeight="1" x14ac:dyDescent="0.4">
      <c r="A26" s="171">
        <v>42074</v>
      </c>
      <c r="B26" s="126" t="s">
        <v>169</v>
      </c>
      <c r="C26" s="154"/>
      <c r="E26" s="161"/>
      <c r="F26" s="180">
        <f t="shared" si="0"/>
        <v>0</v>
      </c>
      <c r="G26" s="160"/>
      <c r="H26" s="155" t="s">
        <v>56</v>
      </c>
      <c r="I26" s="162">
        <v>520</v>
      </c>
      <c r="J26" s="163"/>
      <c r="K26" s="163"/>
      <c r="L26" s="158">
        <v>680035923</v>
      </c>
      <c r="N26" s="159">
        <v>241</v>
      </c>
      <c r="O26" s="126" t="str">
        <f t="shared" si="5"/>
        <v>B520LEICESTER &amp; RUTLAND PRECEPT</v>
      </c>
      <c r="P26" s="165">
        <f t="shared" si="6"/>
        <v>680035923</v>
      </c>
      <c r="Q26" s="166" t="str">
        <f t="shared" si="7"/>
        <v xml:space="preserve"> </v>
      </c>
      <c r="R26" s="127">
        <f t="shared" si="8"/>
        <v>241</v>
      </c>
      <c r="S26" s="67" t="s">
        <v>58</v>
      </c>
      <c r="U26" s="109" t="str">
        <f t="shared" si="1"/>
        <v>5923</v>
      </c>
      <c r="V26" s="109" t="str">
        <f t="shared" si="2"/>
        <v>68003</v>
      </c>
      <c r="W26" s="109" t="e">
        <f>VLOOKUP(U26,#REF!,2,FALSE)</f>
        <v>#REF!</v>
      </c>
      <c r="X26" s="109" t="e">
        <f>VLOOKUP(U26,#REF!,5,FALSE)</f>
        <v>#REF!</v>
      </c>
      <c r="Y26" s="109" t="str">
        <f t="shared" si="3"/>
        <v>Yes</v>
      </c>
      <c r="Z26" s="109" t="e">
        <f>VLOOKUP(V26,#REF!,2,FALSE)</f>
        <v>#REF!</v>
      </c>
    </row>
    <row r="27" spans="1:26" ht="16.5" hidden="1" customHeight="1" x14ac:dyDescent="0.4">
      <c r="A27" s="171">
        <v>42081</v>
      </c>
      <c r="B27" s="126" t="s">
        <v>170</v>
      </c>
      <c r="C27" s="154"/>
      <c r="D27" s="128">
        <v>83</v>
      </c>
      <c r="E27" s="161"/>
      <c r="F27" s="180">
        <f t="shared" si="0"/>
        <v>83</v>
      </c>
      <c r="G27" s="160"/>
      <c r="H27" s="155" t="s">
        <v>56</v>
      </c>
      <c r="I27" s="162">
        <v>521</v>
      </c>
      <c r="J27" s="163"/>
      <c r="K27" s="163"/>
      <c r="L27" s="158" t="s">
        <v>121</v>
      </c>
      <c r="M27" s="157">
        <f t="shared" ref="M27:M36" si="9">D27</f>
        <v>83</v>
      </c>
      <c r="N27" s="159"/>
      <c r="O27" s="126" t="str">
        <f t="shared" si="5"/>
        <v>B521UNPAID DD - PARTRIDGE &amp; BROO</v>
      </c>
      <c r="P27" s="165" t="str">
        <f>+L27</f>
        <v>68001 9080</v>
      </c>
      <c r="Q27" s="166" t="str">
        <f>IF(M27&gt;0,""," ")</f>
        <v/>
      </c>
      <c r="R27" s="127">
        <f>+M27+N27</f>
        <v>83</v>
      </c>
      <c r="S27" s="67" t="s">
        <v>58</v>
      </c>
      <c r="U27" s="109" t="str">
        <f t="shared" si="1"/>
        <v>9080</v>
      </c>
      <c r="V27" s="109" t="str">
        <f t="shared" si="2"/>
        <v>68001</v>
      </c>
      <c r="W27" s="109" t="e">
        <f>VLOOKUP(U27,#REF!,2,FALSE)</f>
        <v>#REF!</v>
      </c>
      <c r="X27" s="109" t="e">
        <f>VLOOKUP(U27,#REF!,5,FALSE)</f>
        <v>#REF!</v>
      </c>
      <c r="Y27" s="109" t="str">
        <f t="shared" si="3"/>
        <v>Yes</v>
      </c>
      <c r="Z27" s="109" t="e">
        <f>VLOOKUP(V27,#REF!,2,FALSE)</f>
        <v>#REF!</v>
      </c>
    </row>
    <row r="28" spans="1:26" ht="16.5" hidden="1" customHeight="1" x14ac:dyDescent="0.4">
      <c r="A28" s="171">
        <v>42081</v>
      </c>
      <c r="B28" s="126" t="s">
        <v>171</v>
      </c>
      <c r="C28" s="154"/>
      <c r="D28" s="128">
        <v>67</v>
      </c>
      <c r="E28" s="161"/>
      <c r="F28" s="180">
        <f t="shared" si="0"/>
        <v>67</v>
      </c>
      <c r="G28" s="160"/>
      <c r="H28" s="155" t="s">
        <v>56</v>
      </c>
      <c r="I28" s="162">
        <v>521</v>
      </c>
      <c r="J28" s="163"/>
      <c r="K28" s="163"/>
      <c r="L28" s="158" t="s">
        <v>121</v>
      </c>
      <c r="M28" s="157">
        <f t="shared" si="9"/>
        <v>67</v>
      </c>
      <c r="N28" s="159"/>
      <c r="O28" s="126" t="str">
        <f t="shared" si="5"/>
        <v>B521UNPAID DD - MISS ANNA M REEVES</v>
      </c>
      <c r="P28" s="165" t="str">
        <f t="shared" ref="P28:P91" si="10">+L28</f>
        <v>68001 9080</v>
      </c>
      <c r="Q28" s="166" t="str">
        <f t="shared" ref="Q28:Q91" si="11">IF(M28&gt;0,""," ")</f>
        <v/>
      </c>
      <c r="R28" s="127">
        <f t="shared" ref="R28:R91" si="12">+M28+N28</f>
        <v>67</v>
      </c>
      <c r="S28" s="67" t="s">
        <v>58</v>
      </c>
      <c r="U28" s="109" t="str">
        <f t="shared" si="1"/>
        <v>9080</v>
      </c>
      <c r="V28" s="109" t="str">
        <f t="shared" si="2"/>
        <v>68001</v>
      </c>
      <c r="W28" s="109" t="e">
        <f>VLOOKUP(U28,#REF!,2,FALSE)</f>
        <v>#REF!</v>
      </c>
      <c r="X28" s="109" t="e">
        <f>VLOOKUP(U28,#REF!,5,FALSE)</f>
        <v>#REF!</v>
      </c>
      <c r="Y28" s="109" t="str">
        <f t="shared" si="3"/>
        <v>Yes</v>
      </c>
      <c r="Z28" s="109" t="e">
        <f>VLOOKUP(V28,#REF!,2,FALSE)</f>
        <v>#REF!</v>
      </c>
    </row>
    <row r="29" spans="1:26" ht="16.5" hidden="1" customHeight="1" x14ac:dyDescent="0.4">
      <c r="A29" s="171">
        <v>42081</v>
      </c>
      <c r="B29" s="126" t="s">
        <v>172</v>
      </c>
      <c r="C29" s="154"/>
      <c r="D29" s="128">
        <v>612</v>
      </c>
      <c r="E29" s="161"/>
      <c r="F29" s="180">
        <f t="shared" si="0"/>
        <v>612</v>
      </c>
      <c r="G29" s="160"/>
      <c r="H29" s="155" t="s">
        <v>56</v>
      </c>
      <c r="I29" s="162">
        <v>521</v>
      </c>
      <c r="J29" s="163"/>
      <c r="K29" s="163"/>
      <c r="L29" s="158" t="s">
        <v>121</v>
      </c>
      <c r="M29" s="157">
        <f t="shared" si="9"/>
        <v>612</v>
      </c>
      <c r="N29" s="159"/>
      <c r="O29" s="126" t="str">
        <f t="shared" si="5"/>
        <v>B521UNPAID DD - B HANSRANI</v>
      </c>
      <c r="P29" s="165" t="str">
        <f t="shared" si="10"/>
        <v>68001 9080</v>
      </c>
      <c r="Q29" s="166" t="str">
        <f t="shared" si="11"/>
        <v/>
      </c>
      <c r="R29" s="127">
        <f t="shared" si="12"/>
        <v>612</v>
      </c>
      <c r="S29" s="67" t="s">
        <v>58</v>
      </c>
      <c r="U29" s="109" t="str">
        <f t="shared" si="1"/>
        <v>9080</v>
      </c>
      <c r="V29" s="109" t="str">
        <f t="shared" si="2"/>
        <v>68001</v>
      </c>
      <c r="W29" s="109" t="e">
        <f>VLOOKUP(U29,#REF!,2,FALSE)</f>
        <v>#REF!</v>
      </c>
      <c r="X29" s="109" t="e">
        <f>VLOOKUP(U29,#REF!,5,FALSE)</f>
        <v>#REF!</v>
      </c>
      <c r="Y29" s="109">
        <f t="shared" si="3"/>
        <v>0</v>
      </c>
      <c r="Z29" s="109" t="e">
        <f>VLOOKUP(V29,#REF!,2,FALSE)</f>
        <v>#REF!</v>
      </c>
    </row>
    <row r="30" spans="1:26" ht="16.5" hidden="1" customHeight="1" x14ac:dyDescent="0.4">
      <c r="A30" s="171">
        <v>42081</v>
      </c>
      <c r="B30" s="126" t="s">
        <v>173</v>
      </c>
      <c r="C30" s="154"/>
      <c r="D30" s="128">
        <v>111</v>
      </c>
      <c r="E30" s="161"/>
      <c r="F30" s="180">
        <f t="shared" si="0"/>
        <v>111</v>
      </c>
      <c r="G30" s="160"/>
      <c r="H30" s="155" t="s">
        <v>56</v>
      </c>
      <c r="I30" s="162">
        <v>521</v>
      </c>
      <c r="J30" s="163"/>
      <c r="K30" s="163"/>
      <c r="L30" s="158" t="s">
        <v>121</v>
      </c>
      <c r="M30" s="157">
        <f t="shared" si="9"/>
        <v>111</v>
      </c>
      <c r="N30" s="159"/>
      <c r="O30" s="126" t="str">
        <f t="shared" si="5"/>
        <v>B521UNPAID DD - V RUPARELIA</v>
      </c>
      <c r="P30" s="165" t="str">
        <f t="shared" si="10"/>
        <v>68001 9080</v>
      </c>
      <c r="Q30" s="166" t="str">
        <f t="shared" si="11"/>
        <v/>
      </c>
      <c r="R30" s="127">
        <f t="shared" si="12"/>
        <v>111</v>
      </c>
      <c r="S30" s="67" t="s">
        <v>58</v>
      </c>
      <c r="U30" s="109" t="str">
        <f t="shared" si="1"/>
        <v>9080</v>
      </c>
      <c r="V30" s="109" t="str">
        <f t="shared" si="2"/>
        <v>68001</v>
      </c>
      <c r="W30" s="109" t="e">
        <f>VLOOKUP(U30,#REF!,2,FALSE)</f>
        <v>#REF!</v>
      </c>
      <c r="X30" s="109" t="e">
        <f>VLOOKUP(U30,#REF!,5,FALSE)</f>
        <v>#REF!</v>
      </c>
      <c r="Y30" s="109" t="str">
        <f t="shared" si="3"/>
        <v>Yes</v>
      </c>
      <c r="Z30" s="109" t="e">
        <f>VLOOKUP(V30,#REF!,2,FALSE)</f>
        <v>#REF!</v>
      </c>
    </row>
    <row r="31" spans="1:26" ht="16.5" hidden="1" customHeight="1" x14ac:dyDescent="0.4">
      <c r="A31" s="171">
        <v>42081</v>
      </c>
      <c r="B31" s="126" t="s">
        <v>174</v>
      </c>
      <c r="C31" s="154"/>
      <c r="D31" s="128">
        <v>14.53</v>
      </c>
      <c r="E31" s="161"/>
      <c r="F31" s="180">
        <f t="shared" si="0"/>
        <v>14.53</v>
      </c>
      <c r="G31" s="160"/>
      <c r="H31" s="155" t="s">
        <v>56</v>
      </c>
      <c r="I31" s="162">
        <v>521</v>
      </c>
      <c r="J31" s="163"/>
      <c r="K31" s="163"/>
      <c r="L31" s="158" t="s">
        <v>121</v>
      </c>
      <c r="M31" s="157">
        <f t="shared" si="9"/>
        <v>14.53</v>
      </c>
      <c r="N31" s="159"/>
      <c r="O31" s="126" t="str">
        <f t="shared" si="5"/>
        <v>B521UNPAID DD - MISS K FORYSIAK</v>
      </c>
      <c r="P31" s="165" t="str">
        <f t="shared" si="10"/>
        <v>68001 9080</v>
      </c>
      <c r="Q31" s="166" t="str">
        <f t="shared" si="11"/>
        <v/>
      </c>
      <c r="R31" s="127">
        <f t="shared" si="12"/>
        <v>14.53</v>
      </c>
      <c r="S31" s="67" t="s">
        <v>58</v>
      </c>
      <c r="U31" s="109" t="str">
        <f t="shared" si="1"/>
        <v>9080</v>
      </c>
      <c r="V31" s="109" t="str">
        <f t="shared" si="2"/>
        <v>68001</v>
      </c>
      <c r="W31" s="109" t="e">
        <f>VLOOKUP(U31,#REF!,2,FALSE)</f>
        <v>#REF!</v>
      </c>
      <c r="X31" s="109" t="e">
        <f>VLOOKUP(U31,#REF!,5,FALSE)</f>
        <v>#REF!</v>
      </c>
      <c r="Y31" s="109" t="str">
        <f t="shared" si="3"/>
        <v>Yes</v>
      </c>
      <c r="Z31" s="109" t="e">
        <f>VLOOKUP(V31,#REF!,2,FALSE)</f>
        <v>#REF!</v>
      </c>
    </row>
    <row r="32" spans="1:26" ht="16.5" hidden="1" customHeight="1" x14ac:dyDescent="0.4">
      <c r="A32" s="171">
        <v>42081</v>
      </c>
      <c r="B32" s="126" t="s">
        <v>175</v>
      </c>
      <c r="C32" s="154"/>
      <c r="D32" s="128">
        <v>86</v>
      </c>
      <c r="E32" s="161"/>
      <c r="F32" s="180">
        <f t="shared" si="0"/>
        <v>86</v>
      </c>
      <c r="G32" s="160"/>
      <c r="H32" s="155" t="s">
        <v>56</v>
      </c>
      <c r="I32" s="162">
        <v>521</v>
      </c>
      <c r="J32" s="163"/>
      <c r="K32" s="163"/>
      <c r="L32" s="158" t="s">
        <v>121</v>
      </c>
      <c r="M32" s="157">
        <f t="shared" si="9"/>
        <v>86</v>
      </c>
      <c r="N32" s="159"/>
      <c r="O32" s="126" t="str">
        <f t="shared" si="5"/>
        <v>B521UNPAID DD - M &amp; B PRESTON</v>
      </c>
      <c r="P32" s="165" t="str">
        <f t="shared" si="10"/>
        <v>68001 9080</v>
      </c>
      <c r="Q32" s="166" t="str">
        <f t="shared" si="11"/>
        <v/>
      </c>
      <c r="R32" s="127">
        <f t="shared" si="12"/>
        <v>86</v>
      </c>
      <c r="S32" s="67" t="s">
        <v>58</v>
      </c>
      <c r="U32" s="109" t="str">
        <f t="shared" si="1"/>
        <v>9080</v>
      </c>
      <c r="V32" s="109" t="str">
        <f t="shared" si="2"/>
        <v>68001</v>
      </c>
      <c r="W32" s="109" t="e">
        <f>VLOOKUP(U32,#REF!,2,FALSE)</f>
        <v>#REF!</v>
      </c>
      <c r="X32" s="109" t="e">
        <f>VLOOKUP(U32,#REF!,5,FALSE)</f>
        <v>#REF!</v>
      </c>
      <c r="Y32" s="109" t="str">
        <f t="shared" si="3"/>
        <v>Yes</v>
      </c>
      <c r="Z32" s="109" t="e">
        <f>VLOOKUP(V32,#REF!,2,FALSE)</f>
        <v>#REF!</v>
      </c>
    </row>
    <row r="33" spans="1:26" ht="16.5" hidden="1" customHeight="1" x14ac:dyDescent="0.4">
      <c r="A33" s="171">
        <v>42081</v>
      </c>
      <c r="B33" s="126" t="s">
        <v>176</v>
      </c>
      <c r="C33" s="154"/>
      <c r="D33" s="128">
        <v>76.92</v>
      </c>
      <c r="E33" s="161"/>
      <c r="F33" s="180">
        <f t="shared" si="0"/>
        <v>76.92</v>
      </c>
      <c r="G33" s="160"/>
      <c r="H33" s="155" t="s">
        <v>56</v>
      </c>
      <c r="I33" s="162">
        <v>521</v>
      </c>
      <c r="J33" s="163"/>
      <c r="K33" s="163"/>
      <c r="L33" s="158" t="s">
        <v>121</v>
      </c>
      <c r="M33" s="157">
        <f t="shared" si="9"/>
        <v>76.92</v>
      </c>
      <c r="N33" s="159"/>
      <c r="O33" s="126" t="str">
        <f t="shared" si="5"/>
        <v>B521UNPAID DD - MR F READ</v>
      </c>
      <c r="P33" s="165" t="str">
        <f t="shared" si="10"/>
        <v>68001 9080</v>
      </c>
      <c r="Q33" s="166" t="str">
        <f t="shared" si="11"/>
        <v/>
      </c>
      <c r="R33" s="127">
        <f t="shared" si="12"/>
        <v>76.92</v>
      </c>
      <c r="S33" s="67" t="s">
        <v>58</v>
      </c>
      <c r="U33" s="109" t="str">
        <f t="shared" si="1"/>
        <v>9080</v>
      </c>
      <c r="V33" s="109" t="str">
        <f t="shared" si="2"/>
        <v>68001</v>
      </c>
      <c r="W33" s="109" t="e">
        <f>VLOOKUP(U33,#REF!,2,FALSE)</f>
        <v>#REF!</v>
      </c>
      <c r="X33" s="109" t="e">
        <f>VLOOKUP(U33,#REF!,5,FALSE)</f>
        <v>#REF!</v>
      </c>
      <c r="Y33" s="109" t="str">
        <f t="shared" si="3"/>
        <v>Yes</v>
      </c>
      <c r="Z33" s="109" t="e">
        <f>VLOOKUP(V33,#REF!,2,FALSE)</f>
        <v>#REF!</v>
      </c>
    </row>
    <row r="34" spans="1:26" ht="16.5" hidden="1" customHeight="1" x14ac:dyDescent="0.4">
      <c r="A34" s="171">
        <v>42081</v>
      </c>
      <c r="B34" s="126" t="s">
        <v>177</v>
      </c>
      <c r="C34" s="154"/>
      <c r="D34" s="128">
        <v>100</v>
      </c>
      <c r="E34" s="161"/>
      <c r="F34" s="180">
        <f t="shared" si="0"/>
        <v>100</v>
      </c>
      <c r="G34" s="160"/>
      <c r="H34" s="155" t="s">
        <v>56</v>
      </c>
      <c r="I34" s="162">
        <v>521</v>
      </c>
      <c r="J34" s="163"/>
      <c r="K34" s="163"/>
      <c r="L34" s="158" t="s">
        <v>121</v>
      </c>
      <c r="M34" s="157">
        <f t="shared" si="9"/>
        <v>100</v>
      </c>
      <c r="N34" s="159"/>
      <c r="O34" s="126" t="str">
        <f t="shared" si="5"/>
        <v>B521UNPAID DD - MR S DOOST</v>
      </c>
      <c r="P34" s="165" t="str">
        <f t="shared" si="10"/>
        <v>68001 9080</v>
      </c>
      <c r="Q34" s="166" t="str">
        <f t="shared" si="11"/>
        <v/>
      </c>
      <c r="R34" s="127">
        <f t="shared" si="12"/>
        <v>100</v>
      </c>
      <c r="S34" s="67" t="s">
        <v>58</v>
      </c>
      <c r="U34" s="109" t="str">
        <f t="shared" si="1"/>
        <v>9080</v>
      </c>
      <c r="V34" s="109" t="str">
        <f t="shared" si="2"/>
        <v>68001</v>
      </c>
      <c r="W34" s="109" t="e">
        <f>VLOOKUP(U34,#REF!,2,FALSE)</f>
        <v>#REF!</v>
      </c>
      <c r="X34" s="109" t="e">
        <f>VLOOKUP(U34,#REF!,5,FALSE)</f>
        <v>#REF!</v>
      </c>
      <c r="Y34" s="109" t="str">
        <f t="shared" si="3"/>
        <v>Yes</v>
      </c>
      <c r="Z34" s="109" t="e">
        <f>VLOOKUP(V34,#REF!,2,FALSE)</f>
        <v>#REF!</v>
      </c>
    </row>
    <row r="35" spans="1:26" ht="16.5" hidden="1" customHeight="1" x14ac:dyDescent="0.4">
      <c r="A35" s="171">
        <v>42081</v>
      </c>
      <c r="B35" s="126" t="s">
        <v>178</v>
      </c>
      <c r="C35" s="154"/>
      <c r="D35" s="128">
        <v>199</v>
      </c>
      <c r="E35" s="161"/>
      <c r="F35" s="180">
        <f t="shared" si="0"/>
        <v>199</v>
      </c>
      <c r="G35" s="160"/>
      <c r="H35" s="155" t="s">
        <v>56</v>
      </c>
      <c r="I35" s="162">
        <v>521</v>
      </c>
      <c r="J35" s="163"/>
      <c r="K35" s="163"/>
      <c r="L35" s="158" t="s">
        <v>121</v>
      </c>
      <c r="M35" s="157">
        <f t="shared" si="9"/>
        <v>199</v>
      </c>
      <c r="N35" s="159"/>
      <c r="O35" s="126" t="str">
        <f t="shared" si="5"/>
        <v>B521UNPAID DD - H KAUR</v>
      </c>
      <c r="P35" s="165" t="str">
        <f t="shared" si="10"/>
        <v>68001 9080</v>
      </c>
      <c r="Q35" s="166" t="str">
        <f t="shared" si="11"/>
        <v/>
      </c>
      <c r="R35" s="127">
        <f t="shared" si="12"/>
        <v>199</v>
      </c>
      <c r="S35" s="67" t="s">
        <v>58</v>
      </c>
      <c r="U35" s="109" t="str">
        <f t="shared" si="1"/>
        <v>9080</v>
      </c>
      <c r="V35" s="109" t="str">
        <f t="shared" si="2"/>
        <v>68001</v>
      </c>
      <c r="W35" s="109" t="e">
        <f>VLOOKUP(U35,#REF!,2,FALSE)</f>
        <v>#REF!</v>
      </c>
      <c r="X35" s="109" t="e">
        <f>VLOOKUP(U35,#REF!,5,FALSE)</f>
        <v>#REF!</v>
      </c>
      <c r="Y35" s="109" t="str">
        <f t="shared" si="3"/>
        <v>Yes</v>
      </c>
      <c r="Z35" s="109" t="e">
        <f>VLOOKUP(V35,#REF!,2,FALSE)</f>
        <v>#REF!</v>
      </c>
    </row>
    <row r="36" spans="1:26" ht="16.5" hidden="1" customHeight="1" x14ac:dyDescent="0.4">
      <c r="A36" s="171">
        <v>42081</v>
      </c>
      <c r="B36" s="126" t="s">
        <v>179</v>
      </c>
      <c r="C36" s="154"/>
      <c r="D36" s="128">
        <v>260</v>
      </c>
      <c r="E36" s="161"/>
      <c r="F36" s="180">
        <f t="shared" si="0"/>
        <v>260</v>
      </c>
      <c r="G36" s="160"/>
      <c r="H36" s="155" t="s">
        <v>56</v>
      </c>
      <c r="I36" s="162">
        <v>521</v>
      </c>
      <c r="J36" s="163"/>
      <c r="K36" s="163"/>
      <c r="L36" s="158" t="s">
        <v>121</v>
      </c>
      <c r="M36" s="157">
        <f t="shared" si="9"/>
        <v>260</v>
      </c>
      <c r="N36" s="159"/>
      <c r="O36" s="126" t="str">
        <f t="shared" si="5"/>
        <v>B521UNPAID DD - CHARLOTTE NEWMAN</v>
      </c>
      <c r="P36" s="165" t="str">
        <f t="shared" si="10"/>
        <v>68001 9080</v>
      </c>
      <c r="Q36" s="166" t="str">
        <f t="shared" si="11"/>
        <v/>
      </c>
      <c r="R36" s="127">
        <f t="shared" si="12"/>
        <v>260</v>
      </c>
      <c r="S36" s="67" t="s">
        <v>58</v>
      </c>
      <c r="U36" s="109" t="str">
        <f t="shared" si="1"/>
        <v>9080</v>
      </c>
      <c r="V36" s="109" t="str">
        <f t="shared" si="2"/>
        <v>68001</v>
      </c>
      <c r="W36" s="109" t="e">
        <f>VLOOKUP(U36,#REF!,2,FALSE)</f>
        <v>#REF!</v>
      </c>
      <c r="X36" s="109" t="e">
        <f>VLOOKUP(U36,#REF!,5,FALSE)</f>
        <v>#REF!</v>
      </c>
      <c r="Y36" s="109">
        <f t="shared" si="3"/>
        <v>0</v>
      </c>
      <c r="Z36" s="109" t="e">
        <f>VLOOKUP(V36,#REF!,2,FALSE)</f>
        <v>#REF!</v>
      </c>
    </row>
    <row r="37" spans="1:26" ht="16.5" hidden="1" customHeight="1" x14ac:dyDescent="0.4">
      <c r="A37" s="171">
        <v>42065</v>
      </c>
      <c r="B37" s="126" t="s">
        <v>180</v>
      </c>
      <c r="C37" s="154"/>
      <c r="E37" s="154">
        <v>85000</v>
      </c>
      <c r="F37" s="180">
        <f t="shared" si="0"/>
        <v>85000</v>
      </c>
      <c r="H37" s="155" t="s">
        <v>56</v>
      </c>
      <c r="I37" s="162">
        <v>522</v>
      </c>
      <c r="J37" s="157" t="s">
        <v>51</v>
      </c>
      <c r="L37" s="158">
        <v>620185111</v>
      </c>
      <c r="M37" s="157">
        <f t="shared" ref="M37:M59" si="13">E37</f>
        <v>85000</v>
      </c>
      <c r="N37" s="159"/>
      <c r="O37" s="126" t="str">
        <f t="shared" si="5"/>
        <v>B522 SIBA DIRECT</v>
      </c>
      <c r="P37" s="165">
        <f t="shared" si="10"/>
        <v>620185111</v>
      </c>
      <c r="Q37" s="166" t="str">
        <f t="shared" si="11"/>
        <v/>
      </c>
      <c r="R37" s="127">
        <f t="shared" si="12"/>
        <v>85000</v>
      </c>
      <c r="S37" s="67" t="s">
        <v>58</v>
      </c>
      <c r="U37" s="109" t="str">
        <f t="shared" si="1"/>
        <v>5111</v>
      </c>
      <c r="V37" s="109" t="str">
        <f t="shared" si="2"/>
        <v>62018</v>
      </c>
      <c r="W37" s="109" t="e">
        <f>VLOOKUP(U37,#REF!,2,FALSE)</f>
        <v>#REF!</v>
      </c>
      <c r="X37" s="109" t="e">
        <f>VLOOKUP(U37,#REF!,5,FALSE)</f>
        <v>#REF!</v>
      </c>
      <c r="Y37" s="109">
        <f t="shared" si="3"/>
        <v>0</v>
      </c>
      <c r="Z37" s="109" t="e">
        <f>VLOOKUP(V37,#REF!,2,FALSE)</f>
        <v>#REF!</v>
      </c>
    </row>
    <row r="38" spans="1:26" ht="16.5" hidden="1" customHeight="1" x14ac:dyDescent="0.4">
      <c r="A38" s="171">
        <v>42065</v>
      </c>
      <c r="B38" s="126" t="s">
        <v>181</v>
      </c>
      <c r="C38" s="154"/>
      <c r="E38" s="154">
        <v>30.36</v>
      </c>
      <c r="F38" s="180">
        <f t="shared" si="0"/>
        <v>30.36</v>
      </c>
      <c r="H38" s="155" t="s">
        <v>56</v>
      </c>
      <c r="I38" s="162">
        <v>523</v>
      </c>
      <c r="J38" s="157" t="s">
        <v>51</v>
      </c>
      <c r="L38" s="158">
        <v>300022445</v>
      </c>
      <c r="M38" s="157">
        <f t="shared" si="13"/>
        <v>30.36</v>
      </c>
      <c r="N38" s="159"/>
      <c r="O38" s="126" t="str">
        <f t="shared" si="5"/>
        <v>B523 YESPAY</v>
      </c>
      <c r="P38" s="165">
        <f t="shared" si="10"/>
        <v>300022445</v>
      </c>
      <c r="Q38" s="166" t="str">
        <f t="shared" si="11"/>
        <v/>
      </c>
      <c r="R38" s="127">
        <f t="shared" si="12"/>
        <v>30.36</v>
      </c>
      <c r="S38" s="67" t="s">
        <v>58</v>
      </c>
      <c r="U38" s="109" t="str">
        <f t="shared" si="1"/>
        <v>2445</v>
      </c>
      <c r="V38" s="109" t="str">
        <f t="shared" si="2"/>
        <v>30002</v>
      </c>
      <c r="W38" s="109" t="e">
        <f>VLOOKUP(U38,#REF!,2,FALSE)</f>
        <v>#REF!</v>
      </c>
      <c r="X38" s="109" t="e">
        <f>VLOOKUP(U38,#REF!,5,FALSE)</f>
        <v>#REF!</v>
      </c>
      <c r="Y38" s="109" t="str">
        <f t="shared" si="3"/>
        <v>Yes</v>
      </c>
      <c r="Z38" s="109" t="e">
        <f>VLOOKUP(V38,#REF!,2,FALSE)</f>
        <v>#REF!</v>
      </c>
    </row>
    <row r="39" spans="1:26" ht="16.5" customHeight="1" x14ac:dyDescent="0.4">
      <c r="A39" s="171">
        <v>42065</v>
      </c>
      <c r="B39" s="126" t="s">
        <v>182</v>
      </c>
      <c r="C39" s="154"/>
      <c r="E39" s="154">
        <v>3468.75</v>
      </c>
      <c r="F39" s="180">
        <f t="shared" si="0"/>
        <v>3468.75</v>
      </c>
      <c r="H39" s="155" t="s">
        <v>56</v>
      </c>
      <c r="I39" s="162">
        <v>524</v>
      </c>
      <c r="J39" s="157" t="s">
        <v>51</v>
      </c>
      <c r="L39" s="158">
        <v>803017652</v>
      </c>
      <c r="M39" s="157">
        <f t="shared" si="13"/>
        <v>3468.75</v>
      </c>
      <c r="N39" s="159"/>
      <c r="O39" s="126" t="str">
        <f t="shared" si="5"/>
        <v>B524 SALIX FINANCE LTD</v>
      </c>
      <c r="P39" s="165">
        <f t="shared" si="10"/>
        <v>803017652</v>
      </c>
      <c r="Q39" s="166" t="str">
        <f t="shared" si="11"/>
        <v/>
      </c>
      <c r="R39" s="127">
        <f t="shared" si="12"/>
        <v>3468.75</v>
      </c>
      <c r="S39" s="67" t="s">
        <v>58</v>
      </c>
      <c r="U39" s="109" t="str">
        <f t="shared" si="1"/>
        <v>7652</v>
      </c>
      <c r="V39" s="109" t="str">
        <f t="shared" si="2"/>
        <v>80301</v>
      </c>
      <c r="W39" s="109" t="e">
        <f>VLOOKUP(U39,#REF!,2,FALSE)</f>
        <v>#REF!</v>
      </c>
      <c r="X39" s="109" t="e">
        <f>VLOOKUP(U39,#REF!,5,FALSE)</f>
        <v>#REF!</v>
      </c>
      <c r="Y39" s="109">
        <f t="shared" si="3"/>
        <v>0</v>
      </c>
      <c r="Z39" s="109" t="e">
        <f>VLOOKUP(V39,#REF!,2,FALSE)</f>
        <v>#REF!</v>
      </c>
    </row>
    <row r="40" spans="1:26" ht="16.5" hidden="1" customHeight="1" x14ac:dyDescent="0.4">
      <c r="A40" s="171">
        <v>42066</v>
      </c>
      <c r="B40" s="126" t="s">
        <v>180</v>
      </c>
      <c r="C40" s="154"/>
      <c r="E40" s="154">
        <v>56000</v>
      </c>
      <c r="F40" s="180">
        <f t="shared" si="0"/>
        <v>56000</v>
      </c>
      <c r="H40" s="155" t="s">
        <v>56</v>
      </c>
      <c r="I40" s="162">
        <v>525</v>
      </c>
      <c r="J40" s="157" t="s">
        <v>51</v>
      </c>
      <c r="L40" s="158">
        <v>620185111</v>
      </c>
      <c r="M40" s="157">
        <f t="shared" si="13"/>
        <v>56000</v>
      </c>
      <c r="N40" s="159"/>
      <c r="O40" s="126" t="str">
        <f t="shared" si="5"/>
        <v>B525 SIBA DIRECT</v>
      </c>
      <c r="P40" s="165">
        <f t="shared" si="10"/>
        <v>620185111</v>
      </c>
      <c r="Q40" s="166" t="str">
        <f t="shared" si="11"/>
        <v/>
      </c>
      <c r="R40" s="127">
        <f t="shared" si="12"/>
        <v>56000</v>
      </c>
      <c r="S40" s="67" t="s">
        <v>58</v>
      </c>
      <c r="U40" s="109" t="str">
        <f t="shared" si="1"/>
        <v>5111</v>
      </c>
      <c r="V40" s="109" t="str">
        <f t="shared" si="2"/>
        <v>62018</v>
      </c>
      <c r="W40" s="109" t="e">
        <f>VLOOKUP(U40,#REF!,2,FALSE)</f>
        <v>#REF!</v>
      </c>
      <c r="X40" s="109" t="e">
        <f>VLOOKUP(U40,#REF!,5,FALSE)</f>
        <v>#REF!</v>
      </c>
      <c r="Y40" s="109">
        <f t="shared" si="3"/>
        <v>0</v>
      </c>
      <c r="Z40" s="109" t="e">
        <f>VLOOKUP(V40,#REF!,2,FALSE)</f>
        <v>#REF!</v>
      </c>
    </row>
    <row r="41" spans="1:26" ht="16.5" hidden="1" customHeight="1" x14ac:dyDescent="0.4">
      <c r="A41" s="171">
        <v>42066</v>
      </c>
      <c r="B41" s="126" t="s">
        <v>183</v>
      </c>
      <c r="C41" s="154"/>
      <c r="E41" s="154">
        <v>30</v>
      </c>
      <c r="F41" s="180">
        <f t="shared" si="0"/>
        <v>30</v>
      </c>
      <c r="H41" s="155" t="s">
        <v>56</v>
      </c>
      <c r="I41" s="162">
        <v>526</v>
      </c>
      <c r="J41" s="157" t="s">
        <v>51</v>
      </c>
      <c r="L41" s="158">
        <v>399042430</v>
      </c>
      <c r="M41" s="157">
        <f t="shared" si="13"/>
        <v>30</v>
      </c>
      <c r="N41" s="159"/>
      <c r="O41" s="126" t="str">
        <f t="shared" si="5"/>
        <v>B526 LAND REGISTRY</v>
      </c>
      <c r="P41" s="165">
        <f t="shared" si="10"/>
        <v>399042430</v>
      </c>
      <c r="Q41" s="166" t="str">
        <f t="shared" si="11"/>
        <v/>
      </c>
      <c r="R41" s="127">
        <f t="shared" si="12"/>
        <v>30</v>
      </c>
      <c r="S41" s="67" t="s">
        <v>58</v>
      </c>
      <c r="U41" s="109" t="str">
        <f t="shared" si="1"/>
        <v>2430</v>
      </c>
      <c r="V41" s="109" t="str">
        <f t="shared" si="2"/>
        <v>39904</v>
      </c>
      <c r="W41" s="109" t="e">
        <f>VLOOKUP(U41,#REF!,2,FALSE)</f>
        <v>#REF!</v>
      </c>
      <c r="X41" s="109" t="e">
        <f>VLOOKUP(U41,#REF!,5,FALSE)</f>
        <v>#REF!</v>
      </c>
      <c r="Y41" s="109" t="str">
        <f t="shared" si="3"/>
        <v>Yes</v>
      </c>
      <c r="Z41" s="109" t="e">
        <f>VLOOKUP(V41,#REF!,2,FALSE)</f>
        <v>#REF!</v>
      </c>
    </row>
    <row r="42" spans="1:26" ht="16.5" hidden="1" customHeight="1" x14ac:dyDescent="0.4">
      <c r="A42" s="171">
        <v>42067</v>
      </c>
      <c r="B42" s="126" t="s">
        <v>180</v>
      </c>
      <c r="C42" s="154"/>
      <c r="E42" s="154">
        <v>197000</v>
      </c>
      <c r="F42" s="180">
        <f t="shared" si="0"/>
        <v>197000</v>
      </c>
      <c r="H42" s="155" t="s">
        <v>56</v>
      </c>
      <c r="I42" s="162">
        <v>527</v>
      </c>
      <c r="J42" s="157" t="s">
        <v>51</v>
      </c>
      <c r="L42" s="158">
        <v>620185111</v>
      </c>
      <c r="M42" s="157">
        <f t="shared" si="13"/>
        <v>197000</v>
      </c>
      <c r="N42" s="159"/>
      <c r="O42" s="126" t="str">
        <f t="shared" si="5"/>
        <v>B527 SIBA DIRECT</v>
      </c>
      <c r="P42" s="165">
        <f t="shared" si="10"/>
        <v>620185111</v>
      </c>
      <c r="Q42" s="166" t="str">
        <f t="shared" si="11"/>
        <v/>
      </c>
      <c r="R42" s="127">
        <f t="shared" si="12"/>
        <v>197000</v>
      </c>
      <c r="S42" s="67" t="s">
        <v>58</v>
      </c>
      <c r="U42" s="109" t="str">
        <f t="shared" si="1"/>
        <v>5111</v>
      </c>
      <c r="V42" s="109" t="str">
        <f t="shared" si="2"/>
        <v>62018</v>
      </c>
      <c r="W42" s="109" t="e">
        <f>VLOOKUP(U42,#REF!,2,FALSE)</f>
        <v>#REF!</v>
      </c>
      <c r="X42" s="109" t="e">
        <f>VLOOKUP(U42,#REF!,5,FALSE)</f>
        <v>#REF!</v>
      </c>
      <c r="Y42" s="109">
        <f t="shared" si="3"/>
        <v>0</v>
      </c>
      <c r="Z42" s="109" t="e">
        <f>VLOOKUP(V42,#REF!,2,FALSE)</f>
        <v>#REF!</v>
      </c>
    </row>
    <row r="43" spans="1:26" ht="16.5" customHeight="1" x14ac:dyDescent="0.4">
      <c r="A43" s="171">
        <v>42067</v>
      </c>
      <c r="B43" s="126" t="s">
        <v>184</v>
      </c>
      <c r="C43" s="154"/>
      <c r="E43" s="154">
        <v>1000</v>
      </c>
      <c r="F43" s="180">
        <f t="shared" si="0"/>
        <v>1000</v>
      </c>
      <c r="H43" s="155" t="s">
        <v>56</v>
      </c>
      <c r="I43" s="162">
        <v>528</v>
      </c>
      <c r="J43" s="157" t="s">
        <v>51</v>
      </c>
      <c r="L43" s="158">
        <v>620052702</v>
      </c>
      <c r="M43" s="157">
        <f t="shared" si="13"/>
        <v>1000</v>
      </c>
      <c r="N43" s="159"/>
      <c r="O43" s="126" t="str">
        <f t="shared" si="5"/>
        <v>B528 NEOPOST LTD</v>
      </c>
      <c r="P43" s="165">
        <f t="shared" si="10"/>
        <v>620052702</v>
      </c>
      <c r="Q43" s="166" t="str">
        <f t="shared" si="11"/>
        <v/>
      </c>
      <c r="R43" s="127">
        <f t="shared" si="12"/>
        <v>1000</v>
      </c>
      <c r="S43" s="67" t="s">
        <v>58</v>
      </c>
      <c r="U43" s="109" t="str">
        <f t="shared" si="1"/>
        <v>2702</v>
      </c>
      <c r="V43" s="109" t="str">
        <f t="shared" si="2"/>
        <v>62005</v>
      </c>
      <c r="W43" s="109" t="e">
        <f>VLOOKUP(U43,#REF!,2,FALSE)</f>
        <v>#REF!</v>
      </c>
      <c r="X43" s="109" t="e">
        <f>VLOOKUP(U43,#REF!,5,FALSE)</f>
        <v>#REF!</v>
      </c>
      <c r="Y43" s="109">
        <f t="shared" si="3"/>
        <v>0</v>
      </c>
      <c r="Z43" s="109" t="e">
        <f>VLOOKUP(V43,#REF!,2,FALSE)</f>
        <v>#REF!</v>
      </c>
    </row>
    <row r="44" spans="1:26" ht="16.5" hidden="1" customHeight="1" x14ac:dyDescent="0.4">
      <c r="A44" s="171">
        <v>42068</v>
      </c>
      <c r="B44" s="126" t="s">
        <v>185</v>
      </c>
      <c r="C44" s="154"/>
      <c r="E44" s="154">
        <v>42.1</v>
      </c>
      <c r="F44" s="180">
        <f t="shared" si="0"/>
        <v>42.1</v>
      </c>
      <c r="H44" s="155" t="s">
        <v>56</v>
      </c>
      <c r="I44" s="162">
        <v>529</v>
      </c>
      <c r="J44" s="157" t="s">
        <v>51</v>
      </c>
      <c r="L44" s="158">
        <v>620062706</v>
      </c>
      <c r="M44" s="157">
        <f t="shared" si="13"/>
        <v>42.1</v>
      </c>
      <c r="N44" s="159"/>
      <c r="O44" s="126" t="str">
        <f t="shared" si="5"/>
        <v>B529 O2</v>
      </c>
      <c r="P44" s="165">
        <f t="shared" si="10"/>
        <v>620062706</v>
      </c>
      <c r="Q44" s="166" t="str">
        <f t="shared" si="11"/>
        <v/>
      </c>
      <c r="R44" s="127">
        <f t="shared" si="12"/>
        <v>42.1</v>
      </c>
      <c r="S44" s="67" t="s">
        <v>58</v>
      </c>
      <c r="U44" s="109" t="str">
        <f t="shared" si="1"/>
        <v>2706</v>
      </c>
      <c r="V44" s="109" t="str">
        <f t="shared" si="2"/>
        <v>62006</v>
      </c>
      <c r="W44" s="109" t="e">
        <f>VLOOKUP(U44,#REF!,2,FALSE)</f>
        <v>#REF!</v>
      </c>
      <c r="X44" s="109" t="e">
        <f>VLOOKUP(U44,#REF!,5,FALSE)</f>
        <v>#REF!</v>
      </c>
      <c r="Y44" s="109" t="str">
        <f t="shared" si="3"/>
        <v>Yes</v>
      </c>
      <c r="Z44" s="109" t="e">
        <f>VLOOKUP(V44,#REF!,2,FALSE)</f>
        <v>#REF!</v>
      </c>
    </row>
    <row r="45" spans="1:26" ht="16.5" hidden="1" customHeight="1" x14ac:dyDescent="0.4">
      <c r="A45" s="171">
        <v>42072</v>
      </c>
      <c r="B45" s="126" t="s">
        <v>186</v>
      </c>
      <c r="C45" s="154"/>
      <c r="E45" s="154">
        <v>704.94</v>
      </c>
      <c r="F45" s="180">
        <f t="shared" si="0"/>
        <v>704.94</v>
      </c>
      <c r="H45" s="155" t="s">
        <v>56</v>
      </c>
      <c r="I45" s="162">
        <v>530</v>
      </c>
      <c r="J45" s="157" t="s">
        <v>51</v>
      </c>
      <c r="L45" s="158">
        <v>139012000</v>
      </c>
      <c r="M45" s="157">
        <v>11.33</v>
      </c>
      <c r="N45" s="159"/>
      <c r="O45" s="126" t="str">
        <f t="shared" si="5"/>
        <v>B530 NW PURCHASING VISA</v>
      </c>
      <c r="P45" s="165">
        <f t="shared" si="10"/>
        <v>139012000</v>
      </c>
      <c r="Q45" s="166" t="str">
        <f t="shared" si="11"/>
        <v/>
      </c>
      <c r="R45" s="127">
        <f t="shared" si="12"/>
        <v>11.33</v>
      </c>
      <c r="S45" s="67" t="s">
        <v>58</v>
      </c>
      <c r="U45" s="109" t="str">
        <f t="shared" si="1"/>
        <v>2000</v>
      </c>
      <c r="V45" s="109" t="str">
        <f t="shared" si="2"/>
        <v>13901</v>
      </c>
      <c r="W45" s="109" t="e">
        <f>VLOOKUP(U45,#REF!,2,FALSE)</f>
        <v>#REF!</v>
      </c>
      <c r="X45" s="109" t="e">
        <f>VLOOKUP(U45,#REF!,5,FALSE)</f>
        <v>#REF!</v>
      </c>
      <c r="Y45" s="109" t="str">
        <f t="shared" si="3"/>
        <v>Yes</v>
      </c>
      <c r="Z45" s="109" t="e">
        <f>VLOOKUP(V45,#REF!,2,FALSE)</f>
        <v>#REF!</v>
      </c>
    </row>
    <row r="46" spans="1:26" ht="16.5" customHeight="1" x14ac:dyDescent="0.4">
      <c r="A46" s="171">
        <v>42072</v>
      </c>
      <c r="B46" s="126" t="s">
        <v>186</v>
      </c>
      <c r="C46" s="154"/>
      <c r="E46" s="154"/>
      <c r="F46" s="180">
        <f t="shared" si="0"/>
        <v>0</v>
      </c>
      <c r="H46" s="155" t="s">
        <v>56</v>
      </c>
      <c r="I46" s="162">
        <v>530</v>
      </c>
      <c r="L46" s="158">
        <v>142075520</v>
      </c>
      <c r="M46" s="157">
        <v>323.89999999999998</v>
      </c>
      <c r="N46" s="159"/>
      <c r="O46" s="126" t="str">
        <f t="shared" si="5"/>
        <v>B530NW PURCHASING VISA</v>
      </c>
      <c r="P46" s="165">
        <f t="shared" si="10"/>
        <v>142075520</v>
      </c>
      <c r="Q46" s="166" t="str">
        <f t="shared" si="11"/>
        <v/>
      </c>
      <c r="R46" s="127">
        <f t="shared" si="12"/>
        <v>323.89999999999998</v>
      </c>
      <c r="S46" s="67" t="s">
        <v>58</v>
      </c>
      <c r="U46" s="109" t="str">
        <f t="shared" si="1"/>
        <v>5520</v>
      </c>
      <c r="V46" s="109" t="str">
        <f t="shared" ref="V46:V99" si="14">LEFT(P46,5)</f>
        <v>14207</v>
      </c>
      <c r="W46" s="109" t="e">
        <f>VLOOKUP(U46,#REF!,2,FALSE)</f>
        <v>#REF!</v>
      </c>
      <c r="X46" s="109" t="e">
        <f>VLOOKUP(U46,#REF!,5,FALSE)</f>
        <v>#REF!</v>
      </c>
      <c r="Y46" s="109">
        <f t="shared" si="3"/>
        <v>0</v>
      </c>
      <c r="Z46" s="109" t="e">
        <f>VLOOKUP(V46,#REF!,2,FALSE)</f>
        <v>#REF!</v>
      </c>
    </row>
    <row r="47" spans="1:26" ht="16.5" hidden="1" customHeight="1" x14ac:dyDescent="0.4">
      <c r="A47" s="171">
        <v>42072</v>
      </c>
      <c r="B47" s="126" t="s">
        <v>186</v>
      </c>
      <c r="C47" s="154"/>
      <c r="E47" s="154"/>
      <c r="F47" s="180">
        <f t="shared" si="0"/>
        <v>0</v>
      </c>
      <c r="H47" s="155" t="s">
        <v>56</v>
      </c>
      <c r="I47" s="162">
        <v>530</v>
      </c>
      <c r="L47" s="158">
        <v>142015141</v>
      </c>
      <c r="M47" s="157">
        <v>37.700000000000003</v>
      </c>
      <c r="N47" s="159"/>
      <c r="O47" s="126" t="str">
        <f t="shared" si="5"/>
        <v>B530NW PURCHASING VISA</v>
      </c>
      <c r="P47" s="165">
        <f t="shared" si="10"/>
        <v>142015141</v>
      </c>
      <c r="Q47" s="166" t="str">
        <f t="shared" si="11"/>
        <v/>
      </c>
      <c r="R47" s="127">
        <f t="shared" si="12"/>
        <v>37.700000000000003</v>
      </c>
      <c r="S47" s="67" t="s">
        <v>58</v>
      </c>
      <c r="U47" s="109" t="str">
        <f t="shared" si="1"/>
        <v>5141</v>
      </c>
      <c r="V47" s="109" t="str">
        <f t="shared" si="14"/>
        <v>14201</v>
      </c>
      <c r="W47" s="109" t="e">
        <f>VLOOKUP(U47,#REF!,2,FALSE)</f>
        <v>#REF!</v>
      </c>
      <c r="X47" s="109" t="e">
        <f>VLOOKUP(U47,#REF!,5,FALSE)</f>
        <v>#REF!</v>
      </c>
      <c r="Y47" s="109" t="str">
        <f t="shared" si="3"/>
        <v>Yes</v>
      </c>
      <c r="Z47" s="109" t="e">
        <f>VLOOKUP(V47,#REF!,2,FALSE)</f>
        <v>#REF!</v>
      </c>
    </row>
    <row r="48" spans="1:26" ht="16.5" hidden="1" customHeight="1" x14ac:dyDescent="0.4">
      <c r="A48" s="171">
        <v>42072</v>
      </c>
      <c r="B48" s="126" t="s">
        <v>186</v>
      </c>
      <c r="C48" s="154"/>
      <c r="E48" s="154"/>
      <c r="F48" s="180">
        <f t="shared" si="0"/>
        <v>0</v>
      </c>
      <c r="H48" s="155" t="s">
        <v>56</v>
      </c>
      <c r="I48" s="162">
        <v>530</v>
      </c>
      <c r="L48" s="158">
        <v>140012000</v>
      </c>
      <c r="M48" s="157">
        <v>68.709999999999994</v>
      </c>
      <c r="N48" s="159"/>
      <c r="O48" s="126" t="str">
        <f t="shared" si="5"/>
        <v>B530NW PURCHASING VISA</v>
      </c>
      <c r="P48" s="165">
        <f t="shared" si="10"/>
        <v>140012000</v>
      </c>
      <c r="Q48" s="166" t="str">
        <f t="shared" si="11"/>
        <v/>
      </c>
      <c r="R48" s="127">
        <f t="shared" si="12"/>
        <v>68.709999999999994</v>
      </c>
      <c r="S48" s="67" t="s">
        <v>58</v>
      </c>
      <c r="U48" s="109" t="str">
        <f t="shared" si="1"/>
        <v>2000</v>
      </c>
      <c r="V48" s="109" t="str">
        <f t="shared" si="14"/>
        <v>14001</v>
      </c>
      <c r="W48" s="109" t="e">
        <f>VLOOKUP(U48,#REF!,2,FALSE)</f>
        <v>#REF!</v>
      </c>
      <c r="X48" s="109" t="e">
        <f>VLOOKUP(U48,#REF!,5,FALSE)</f>
        <v>#REF!</v>
      </c>
      <c r="Y48" s="109" t="str">
        <f t="shared" si="3"/>
        <v>Yes</v>
      </c>
      <c r="Z48" s="109" t="e">
        <f>VLOOKUP(V48,#REF!,2,FALSE)</f>
        <v>#REF!</v>
      </c>
    </row>
    <row r="49" spans="1:26" ht="16.5" hidden="1" customHeight="1" x14ac:dyDescent="0.4">
      <c r="A49" s="171">
        <v>42072</v>
      </c>
      <c r="B49" s="126" t="s">
        <v>186</v>
      </c>
      <c r="C49" s="154"/>
      <c r="E49" s="154"/>
      <c r="F49" s="180">
        <f t="shared" si="0"/>
        <v>0</v>
      </c>
      <c r="H49" s="155" t="s">
        <v>56</v>
      </c>
      <c r="I49" s="162">
        <v>530</v>
      </c>
      <c r="L49" s="158">
        <v>142015141</v>
      </c>
      <c r="M49" s="157">
        <v>35.799999999999997</v>
      </c>
      <c r="N49" s="159"/>
      <c r="O49" s="126" t="str">
        <f t="shared" si="5"/>
        <v>B530NW PURCHASING VISA</v>
      </c>
      <c r="P49" s="165">
        <f t="shared" si="10"/>
        <v>142015141</v>
      </c>
      <c r="Q49" s="166" t="str">
        <f t="shared" si="11"/>
        <v/>
      </c>
      <c r="R49" s="127">
        <f t="shared" si="12"/>
        <v>35.799999999999997</v>
      </c>
      <c r="S49" s="67" t="s">
        <v>58</v>
      </c>
      <c r="U49" s="109" t="str">
        <f t="shared" si="1"/>
        <v>5141</v>
      </c>
      <c r="V49" s="109" t="str">
        <f t="shared" si="14"/>
        <v>14201</v>
      </c>
      <c r="W49" s="109" t="e">
        <f>VLOOKUP(U49,#REF!,2,FALSE)</f>
        <v>#REF!</v>
      </c>
      <c r="X49" s="109" t="e">
        <f>VLOOKUP(U49,#REF!,5,FALSE)</f>
        <v>#REF!</v>
      </c>
      <c r="Y49" s="109" t="str">
        <f t="shared" si="3"/>
        <v>Yes</v>
      </c>
      <c r="Z49" s="109" t="e">
        <f>VLOOKUP(V49,#REF!,2,FALSE)</f>
        <v>#REF!</v>
      </c>
    </row>
    <row r="50" spans="1:26" ht="16.5" hidden="1" customHeight="1" x14ac:dyDescent="0.4">
      <c r="A50" s="171">
        <v>42072</v>
      </c>
      <c r="B50" s="126" t="s">
        <v>186</v>
      </c>
      <c r="C50" s="154"/>
      <c r="E50" s="154"/>
      <c r="F50" s="180">
        <f t="shared" si="0"/>
        <v>0</v>
      </c>
      <c r="H50" s="155" t="s">
        <v>56</v>
      </c>
      <c r="I50" s="162">
        <v>530</v>
      </c>
      <c r="L50" s="158">
        <v>770303035</v>
      </c>
      <c r="M50" s="157">
        <v>227.5</v>
      </c>
      <c r="N50" s="159"/>
      <c r="O50" s="126" t="str">
        <f t="shared" si="5"/>
        <v>B530NW PURCHASING VISA</v>
      </c>
      <c r="P50" s="165">
        <f t="shared" si="10"/>
        <v>770303035</v>
      </c>
      <c r="Q50" s="166" t="str">
        <f t="shared" si="11"/>
        <v/>
      </c>
      <c r="R50" s="127">
        <f t="shared" si="12"/>
        <v>227.5</v>
      </c>
      <c r="S50" s="67" t="s">
        <v>58</v>
      </c>
      <c r="U50" s="109" t="str">
        <f t="shared" si="1"/>
        <v>3035</v>
      </c>
      <c r="V50" s="109" t="str">
        <f t="shared" si="14"/>
        <v>77030</v>
      </c>
      <c r="W50" s="109" t="e">
        <f>VLOOKUP(U50,#REF!,2,FALSE)</f>
        <v>#REF!</v>
      </c>
      <c r="X50" s="109" t="e">
        <f>VLOOKUP(U50,#REF!,5,FALSE)</f>
        <v>#REF!</v>
      </c>
      <c r="Y50" s="109" t="str">
        <f t="shared" si="3"/>
        <v>Yes</v>
      </c>
      <c r="Z50" s="109" t="e">
        <f>VLOOKUP(V50,#REF!,2,FALSE)</f>
        <v>#REF!</v>
      </c>
    </row>
    <row r="51" spans="1:26" ht="16.5" hidden="1" customHeight="1" x14ac:dyDescent="0.4">
      <c r="A51" s="171">
        <v>42073</v>
      </c>
      <c r="B51" s="126" t="s">
        <v>183</v>
      </c>
      <c r="C51" s="154"/>
      <c r="E51" s="154">
        <v>6</v>
      </c>
      <c r="F51" s="180">
        <f t="shared" si="0"/>
        <v>6</v>
      </c>
      <c r="H51" s="155" t="s">
        <v>56</v>
      </c>
      <c r="I51" s="162">
        <v>531</v>
      </c>
      <c r="J51" s="157" t="s">
        <v>51</v>
      </c>
      <c r="L51" s="158">
        <v>399042430</v>
      </c>
      <c r="M51" s="157">
        <f t="shared" si="13"/>
        <v>6</v>
      </c>
      <c r="N51" s="159"/>
      <c r="O51" s="126" t="str">
        <f t="shared" si="5"/>
        <v>B531 LAND REGISTRY</v>
      </c>
      <c r="P51" s="165">
        <f t="shared" si="10"/>
        <v>399042430</v>
      </c>
      <c r="Q51" s="166" t="str">
        <f t="shared" si="11"/>
        <v/>
      </c>
      <c r="R51" s="127">
        <f t="shared" si="12"/>
        <v>6</v>
      </c>
      <c r="S51" s="67" t="s">
        <v>58</v>
      </c>
      <c r="U51" s="109" t="str">
        <f t="shared" si="1"/>
        <v>2430</v>
      </c>
      <c r="V51" s="109" t="str">
        <f t="shared" si="14"/>
        <v>39904</v>
      </c>
      <c r="W51" s="109" t="e">
        <f>VLOOKUP(U51,#REF!,2,FALSE)</f>
        <v>#REF!</v>
      </c>
      <c r="X51" s="109" t="e">
        <f>VLOOKUP(U51,#REF!,5,FALSE)</f>
        <v>#REF!</v>
      </c>
      <c r="Y51" s="109" t="str">
        <f t="shared" si="3"/>
        <v>Yes</v>
      </c>
      <c r="Z51" s="109" t="e">
        <f>VLOOKUP(V51,#REF!,2,FALSE)</f>
        <v>#REF!</v>
      </c>
    </row>
    <row r="52" spans="1:26" ht="16.5" hidden="1" customHeight="1" x14ac:dyDescent="0.4">
      <c r="A52" s="171">
        <v>42074</v>
      </c>
      <c r="B52" s="126" t="s">
        <v>187</v>
      </c>
      <c r="C52" s="154"/>
      <c r="E52" s="154">
        <v>198.3</v>
      </c>
      <c r="F52" s="180">
        <f t="shared" si="0"/>
        <v>198.3</v>
      </c>
      <c r="H52" s="155" t="s">
        <v>56</v>
      </c>
      <c r="I52" s="162">
        <v>532</v>
      </c>
      <c r="J52" s="157" t="s">
        <v>51</v>
      </c>
      <c r="L52" s="158">
        <v>302010930</v>
      </c>
      <c r="M52" s="157">
        <f t="shared" si="13"/>
        <v>198.3</v>
      </c>
      <c r="N52" s="159"/>
      <c r="O52" s="126" t="str">
        <f t="shared" si="5"/>
        <v>B532 DINERS CLUB INTL</v>
      </c>
      <c r="P52" s="165">
        <f t="shared" si="10"/>
        <v>302010930</v>
      </c>
      <c r="Q52" s="166" t="str">
        <f t="shared" si="11"/>
        <v/>
      </c>
      <c r="R52" s="127">
        <f t="shared" si="12"/>
        <v>198.3</v>
      </c>
      <c r="S52" s="67" t="s">
        <v>58</v>
      </c>
      <c r="U52" s="109" t="str">
        <f t="shared" si="1"/>
        <v>0930</v>
      </c>
      <c r="V52" s="109" t="str">
        <f t="shared" si="14"/>
        <v>30201</v>
      </c>
      <c r="W52" s="109" t="e">
        <f>VLOOKUP(U52,#REF!,2,FALSE)</f>
        <v>#REF!</v>
      </c>
      <c r="X52" s="109" t="e">
        <f>VLOOKUP(U52,#REF!,5,FALSE)</f>
        <v>#REF!</v>
      </c>
      <c r="Y52" s="109" t="str">
        <f t="shared" si="3"/>
        <v>Yes</v>
      </c>
      <c r="Z52" s="109" t="e">
        <f>VLOOKUP(V52,#REF!,2,FALSE)</f>
        <v>#REF!</v>
      </c>
    </row>
    <row r="53" spans="1:26" ht="16.5" hidden="1" customHeight="1" x14ac:dyDescent="0.4">
      <c r="A53" s="171">
        <v>42075</v>
      </c>
      <c r="B53" s="126" t="s">
        <v>180</v>
      </c>
      <c r="C53" s="154"/>
      <c r="E53" s="154">
        <v>11000</v>
      </c>
      <c r="F53" s="180">
        <f t="shared" si="0"/>
        <v>11000</v>
      </c>
      <c r="H53" s="155" t="s">
        <v>56</v>
      </c>
      <c r="I53" s="162">
        <v>533</v>
      </c>
      <c r="L53" s="158">
        <v>620185111</v>
      </c>
      <c r="M53" s="157">
        <f t="shared" si="13"/>
        <v>11000</v>
      </c>
      <c r="N53" s="159"/>
      <c r="O53" s="126" t="str">
        <f t="shared" si="5"/>
        <v>B533SIBA DIRECT</v>
      </c>
      <c r="P53" s="165">
        <f t="shared" si="10"/>
        <v>620185111</v>
      </c>
      <c r="Q53" s="166" t="str">
        <f t="shared" si="11"/>
        <v/>
      </c>
      <c r="R53" s="127">
        <f t="shared" si="12"/>
        <v>11000</v>
      </c>
      <c r="S53" s="67" t="s">
        <v>58</v>
      </c>
      <c r="U53" s="109" t="str">
        <f t="shared" si="1"/>
        <v>5111</v>
      </c>
      <c r="V53" s="109" t="str">
        <f t="shared" si="14"/>
        <v>62018</v>
      </c>
      <c r="W53" s="109" t="e">
        <f>VLOOKUP(U53,#REF!,2,FALSE)</f>
        <v>#REF!</v>
      </c>
      <c r="X53" s="109" t="e">
        <f>VLOOKUP(U53,#REF!,5,FALSE)</f>
        <v>#REF!</v>
      </c>
      <c r="Y53" s="109">
        <f t="shared" si="3"/>
        <v>0</v>
      </c>
      <c r="Z53" s="109" t="e">
        <f>VLOOKUP(V53,#REF!,2,FALSE)</f>
        <v>#REF!</v>
      </c>
    </row>
    <row r="54" spans="1:26" ht="16.5" customHeight="1" x14ac:dyDescent="0.4">
      <c r="A54" s="171">
        <v>42076</v>
      </c>
      <c r="B54" s="126" t="s">
        <v>184</v>
      </c>
      <c r="C54" s="154"/>
      <c r="E54" s="154">
        <v>1000</v>
      </c>
      <c r="F54" s="180">
        <f t="shared" si="0"/>
        <v>1000</v>
      </c>
      <c r="H54" s="155" t="s">
        <v>56</v>
      </c>
      <c r="I54" s="162">
        <v>534</v>
      </c>
      <c r="J54" s="157" t="s">
        <v>51</v>
      </c>
      <c r="L54" s="158">
        <v>620052702</v>
      </c>
      <c r="M54" s="157">
        <f t="shared" si="13"/>
        <v>1000</v>
      </c>
      <c r="N54" s="159"/>
      <c r="O54" s="126" t="str">
        <f t="shared" si="5"/>
        <v>B534 NEOPOST LTD</v>
      </c>
      <c r="P54" s="165">
        <f t="shared" si="10"/>
        <v>620052702</v>
      </c>
      <c r="Q54" s="166" t="str">
        <f t="shared" si="11"/>
        <v/>
      </c>
      <c r="R54" s="127">
        <f t="shared" si="12"/>
        <v>1000</v>
      </c>
      <c r="S54" s="67" t="s">
        <v>58</v>
      </c>
      <c r="U54" s="109" t="str">
        <f t="shared" si="1"/>
        <v>2702</v>
      </c>
      <c r="V54" s="109" t="str">
        <f t="shared" si="14"/>
        <v>62005</v>
      </c>
      <c r="W54" s="109" t="e">
        <f>VLOOKUP(U54,#REF!,2,FALSE)</f>
        <v>#REF!</v>
      </c>
      <c r="X54" s="109" t="e">
        <f>VLOOKUP(U54,#REF!,5,FALSE)</f>
        <v>#REF!</v>
      </c>
      <c r="Y54" s="109">
        <f t="shared" si="3"/>
        <v>0</v>
      </c>
      <c r="Z54" s="109" t="e">
        <f>VLOOKUP(V54,#REF!,2,FALSE)</f>
        <v>#REF!</v>
      </c>
    </row>
    <row r="55" spans="1:26" ht="16.5" hidden="1" customHeight="1" x14ac:dyDescent="0.4">
      <c r="A55" s="171">
        <v>42079</v>
      </c>
      <c r="B55" s="126" t="s">
        <v>188</v>
      </c>
      <c r="C55" s="154"/>
      <c r="E55" s="154">
        <v>88.25</v>
      </c>
      <c r="F55" s="180">
        <f t="shared" si="0"/>
        <v>88.25</v>
      </c>
      <c r="H55" s="155" t="s">
        <v>56</v>
      </c>
      <c r="I55" s="162">
        <v>535</v>
      </c>
      <c r="J55" s="157" t="s">
        <v>51</v>
      </c>
      <c r="L55" s="158">
        <v>300022445</v>
      </c>
      <c r="M55" s="157">
        <f t="shared" si="13"/>
        <v>88.25</v>
      </c>
      <c r="N55" s="159"/>
      <c r="O55" s="126" t="str">
        <f t="shared" si="5"/>
        <v>B535 BANKLINE</v>
      </c>
      <c r="P55" s="165">
        <f t="shared" si="10"/>
        <v>300022445</v>
      </c>
      <c r="Q55" s="166" t="str">
        <f t="shared" si="11"/>
        <v/>
      </c>
      <c r="R55" s="127">
        <f t="shared" si="12"/>
        <v>88.25</v>
      </c>
      <c r="S55" s="67" t="s">
        <v>58</v>
      </c>
      <c r="U55" s="109" t="str">
        <f t="shared" si="1"/>
        <v>2445</v>
      </c>
      <c r="V55" s="109" t="str">
        <f t="shared" si="14"/>
        <v>30002</v>
      </c>
      <c r="W55" s="109" t="e">
        <f>VLOOKUP(U55,#REF!,2,FALSE)</f>
        <v>#REF!</v>
      </c>
      <c r="X55" s="109" t="e">
        <f>VLOOKUP(U55,#REF!,5,FALSE)</f>
        <v>#REF!</v>
      </c>
      <c r="Y55" s="109" t="str">
        <f t="shared" si="3"/>
        <v>Yes</v>
      </c>
      <c r="Z55" s="109" t="e">
        <f>VLOOKUP(V55,#REF!,2,FALSE)</f>
        <v>#REF!</v>
      </c>
    </row>
    <row r="56" spans="1:26" ht="16.5" customHeight="1" x14ac:dyDescent="0.4">
      <c r="A56" s="171">
        <v>42079</v>
      </c>
      <c r="B56" s="126" t="s">
        <v>189</v>
      </c>
      <c r="C56" s="154"/>
      <c r="E56" s="154">
        <v>274.56</v>
      </c>
      <c r="F56" s="180">
        <f t="shared" si="0"/>
        <v>274.56</v>
      </c>
      <c r="H56" s="155" t="s">
        <v>56</v>
      </c>
      <c r="I56" s="162">
        <v>536</v>
      </c>
      <c r="L56" s="158">
        <v>303035012</v>
      </c>
      <c r="M56" s="157">
        <f t="shared" si="13"/>
        <v>274.56</v>
      </c>
      <c r="N56" s="159"/>
      <c r="O56" s="126" t="str">
        <f t="shared" si="5"/>
        <v>B536CHAPS TRANSFER</v>
      </c>
      <c r="P56" s="165">
        <f t="shared" si="10"/>
        <v>303035012</v>
      </c>
      <c r="Q56" s="166" t="str">
        <f t="shared" si="11"/>
        <v/>
      </c>
      <c r="R56" s="127">
        <f t="shared" si="12"/>
        <v>274.56</v>
      </c>
      <c r="S56" s="67" t="s">
        <v>58</v>
      </c>
      <c r="U56" s="109" t="str">
        <f t="shared" si="1"/>
        <v>5012</v>
      </c>
      <c r="V56" s="109" t="str">
        <f t="shared" si="14"/>
        <v>30303</v>
      </c>
      <c r="W56" s="109" t="e">
        <f>VLOOKUP(U56,#REF!,2,FALSE)</f>
        <v>#REF!</v>
      </c>
      <c r="X56" s="109" t="e">
        <f>VLOOKUP(U56,#REF!,5,FALSE)</f>
        <v>#REF!</v>
      </c>
      <c r="Y56" s="109">
        <f t="shared" si="3"/>
        <v>0</v>
      </c>
      <c r="Z56" s="109" t="e">
        <f>VLOOKUP(V56,#REF!,2,FALSE)</f>
        <v>#REF!</v>
      </c>
    </row>
    <row r="57" spans="1:26" ht="16.5" hidden="1" customHeight="1" x14ac:dyDescent="0.4">
      <c r="A57" s="171">
        <v>42079</v>
      </c>
      <c r="B57" s="126" t="s">
        <v>180</v>
      </c>
      <c r="C57" s="154"/>
      <c r="E57" s="154">
        <v>851000</v>
      </c>
      <c r="F57" s="180">
        <f t="shared" si="0"/>
        <v>851000</v>
      </c>
      <c r="H57" s="155" t="s">
        <v>56</v>
      </c>
      <c r="I57" s="162">
        <v>537</v>
      </c>
      <c r="J57" s="157" t="s">
        <v>51</v>
      </c>
      <c r="L57" s="158">
        <v>620185111</v>
      </c>
      <c r="M57" s="157">
        <f t="shared" si="13"/>
        <v>851000</v>
      </c>
      <c r="N57" s="159"/>
      <c r="O57" s="126" t="str">
        <f t="shared" si="5"/>
        <v>B537 SIBA DIRECT</v>
      </c>
      <c r="P57" s="165">
        <f t="shared" si="10"/>
        <v>620185111</v>
      </c>
      <c r="Q57" s="166" t="str">
        <f t="shared" si="11"/>
        <v/>
      </c>
      <c r="R57" s="127">
        <f t="shared" si="12"/>
        <v>851000</v>
      </c>
      <c r="S57" s="67" t="s">
        <v>58</v>
      </c>
      <c r="U57" s="109" t="str">
        <f t="shared" si="1"/>
        <v>5111</v>
      </c>
      <c r="V57" s="109" t="str">
        <f t="shared" si="14"/>
        <v>62018</v>
      </c>
      <c r="W57" s="109" t="e">
        <f>VLOOKUP(U57,#REF!,2,FALSE)</f>
        <v>#REF!</v>
      </c>
      <c r="X57" s="109" t="e">
        <f>VLOOKUP(U57,#REF!,5,FALSE)</f>
        <v>#REF!</v>
      </c>
      <c r="Y57" s="109">
        <f t="shared" si="3"/>
        <v>0</v>
      </c>
      <c r="Z57" s="109" t="e">
        <f>VLOOKUP(V57,#REF!,2,FALSE)</f>
        <v>#REF!</v>
      </c>
    </row>
    <row r="58" spans="1:26" ht="16.5" hidden="1" customHeight="1" x14ac:dyDescent="0.4">
      <c r="A58" s="171">
        <v>42079</v>
      </c>
      <c r="B58" s="126" t="s">
        <v>190</v>
      </c>
      <c r="C58" s="154"/>
      <c r="E58" s="154">
        <v>15666.67</v>
      </c>
      <c r="F58" s="180">
        <f t="shared" si="0"/>
        <v>15666.67</v>
      </c>
      <c r="H58" s="155" t="s">
        <v>56</v>
      </c>
      <c r="I58" s="162">
        <v>538</v>
      </c>
      <c r="L58" s="158">
        <v>305010102</v>
      </c>
      <c r="M58" s="157">
        <f t="shared" si="13"/>
        <v>15666.67</v>
      </c>
      <c r="N58" s="159"/>
      <c r="O58" s="126" t="str">
        <f t="shared" si="5"/>
        <v>B538LCC NO 3 ACCOUNT</v>
      </c>
      <c r="P58" s="165">
        <f t="shared" si="10"/>
        <v>305010102</v>
      </c>
      <c r="Q58" s="166" t="str">
        <f t="shared" si="11"/>
        <v/>
      </c>
      <c r="R58" s="127">
        <f t="shared" si="12"/>
        <v>15666.67</v>
      </c>
      <c r="S58" s="67" t="s">
        <v>58</v>
      </c>
      <c r="U58" s="109" t="str">
        <f t="shared" si="1"/>
        <v>0102</v>
      </c>
      <c r="V58" s="109" t="str">
        <f t="shared" si="14"/>
        <v>30501</v>
      </c>
      <c r="W58" s="109" t="e">
        <f>VLOOKUP(U58,#REF!,2,FALSE)</f>
        <v>#REF!</v>
      </c>
      <c r="X58" s="109" t="e">
        <f>VLOOKUP(U58,#REF!,5,FALSE)</f>
        <v>#REF!</v>
      </c>
      <c r="Y58" s="109">
        <f t="shared" si="3"/>
        <v>0</v>
      </c>
      <c r="Z58" s="109" t="e">
        <f>VLOOKUP(V58,#REF!,2,FALSE)</f>
        <v>#REF!</v>
      </c>
    </row>
    <row r="59" spans="1:26" ht="16.5" hidden="1" customHeight="1" x14ac:dyDescent="0.4">
      <c r="A59" s="171">
        <v>42080</v>
      </c>
      <c r="B59" s="126" t="s">
        <v>180</v>
      </c>
      <c r="C59" s="154"/>
      <c r="E59" s="154">
        <v>113000</v>
      </c>
      <c r="F59" s="180">
        <f t="shared" ref="F59:F110" si="15">SUM(C59:E59)</f>
        <v>113000</v>
      </c>
      <c r="H59" s="155" t="s">
        <v>56</v>
      </c>
      <c r="I59" s="162">
        <v>539</v>
      </c>
      <c r="L59" s="158">
        <v>620185111</v>
      </c>
      <c r="M59" s="157">
        <f t="shared" si="13"/>
        <v>113000</v>
      </c>
      <c r="N59" s="159"/>
      <c r="O59" s="126" t="str">
        <f t="shared" si="5"/>
        <v>B539SIBA DIRECT</v>
      </c>
      <c r="P59" s="165">
        <f t="shared" si="10"/>
        <v>620185111</v>
      </c>
      <c r="Q59" s="166" t="str">
        <f t="shared" si="11"/>
        <v/>
      </c>
      <c r="R59" s="127">
        <f t="shared" si="12"/>
        <v>113000</v>
      </c>
      <c r="S59" s="67" t="s">
        <v>58</v>
      </c>
      <c r="U59" s="109" t="str">
        <f t="shared" ref="U59:U104" si="16">RIGHT(P59,4)</f>
        <v>5111</v>
      </c>
      <c r="V59" s="109" t="str">
        <f t="shared" si="14"/>
        <v>62018</v>
      </c>
      <c r="W59" s="109" t="e">
        <f>VLOOKUP(U59,#REF!,2,FALSE)</f>
        <v>#REF!</v>
      </c>
      <c r="X59" s="109" t="e">
        <f>VLOOKUP(U59,#REF!,5,FALSE)</f>
        <v>#REF!</v>
      </c>
      <c r="Y59" s="109">
        <f t="shared" si="3"/>
        <v>0</v>
      </c>
      <c r="Z59" s="109" t="e">
        <f>VLOOKUP(V59,#REF!,2,FALSE)</f>
        <v>#REF!</v>
      </c>
    </row>
    <row r="60" spans="1:26" ht="16.2" hidden="1" x14ac:dyDescent="0.4">
      <c r="A60" s="171">
        <v>42080</v>
      </c>
      <c r="B60" s="126" t="s">
        <v>17</v>
      </c>
      <c r="C60" s="154"/>
      <c r="E60" s="154">
        <v>147029.51999999999</v>
      </c>
      <c r="F60" s="180">
        <f t="shared" si="15"/>
        <v>147029.51999999999</v>
      </c>
      <c r="H60" s="155" t="s">
        <v>56</v>
      </c>
      <c r="I60" s="162">
        <v>540</v>
      </c>
      <c r="L60" s="158">
        <v>600035202</v>
      </c>
      <c r="M60" s="157">
        <v>36295.120000000003</v>
      </c>
      <c r="N60" s="159"/>
      <c r="O60" s="126" t="str">
        <f t="shared" si="5"/>
        <v>B540LEICESTERSHIRE COUNTY COUNCIL</v>
      </c>
      <c r="P60" s="165">
        <f t="shared" si="10"/>
        <v>600035202</v>
      </c>
      <c r="Q60" s="166" t="str">
        <f t="shared" si="11"/>
        <v/>
      </c>
      <c r="R60" s="127">
        <f t="shared" si="12"/>
        <v>36295.120000000003</v>
      </c>
      <c r="S60" s="67" t="s">
        <v>58</v>
      </c>
      <c r="U60" s="109" t="str">
        <f t="shared" si="16"/>
        <v>5202</v>
      </c>
      <c r="V60" s="109" t="str">
        <f t="shared" si="14"/>
        <v>60003</v>
      </c>
      <c r="W60" s="109" t="e">
        <f>VLOOKUP(U60,#REF!,2,FALSE)</f>
        <v>#REF!</v>
      </c>
      <c r="X60" s="109" t="e">
        <f>VLOOKUP(U60,#REF!,5,FALSE)</f>
        <v>#REF!</v>
      </c>
      <c r="Y60" s="109">
        <f t="shared" si="3"/>
        <v>0</v>
      </c>
      <c r="Z60" s="109" t="e">
        <f>VLOOKUP(V60,#REF!,2,FALSE)</f>
        <v>#REF!</v>
      </c>
    </row>
    <row r="61" spans="1:26" ht="16.2" hidden="1" x14ac:dyDescent="0.4">
      <c r="A61" s="171">
        <v>42080</v>
      </c>
      <c r="B61" s="126" t="s">
        <v>17</v>
      </c>
      <c r="C61" s="154"/>
      <c r="E61" s="154"/>
      <c r="F61" s="180">
        <f t="shared" si="15"/>
        <v>0</v>
      </c>
      <c r="H61" s="155" t="s">
        <v>56</v>
      </c>
      <c r="I61" s="162">
        <v>540</v>
      </c>
      <c r="L61" s="158">
        <v>600035200</v>
      </c>
      <c r="M61" s="157">
        <v>20550.91</v>
      </c>
      <c r="N61" s="159"/>
      <c r="O61" s="126" t="str">
        <f t="shared" si="5"/>
        <v>B540LEICESTERSHIRE COUNTY COUNCIL</v>
      </c>
      <c r="P61" s="165">
        <f t="shared" si="10"/>
        <v>600035200</v>
      </c>
      <c r="Q61" s="166" t="str">
        <f t="shared" si="11"/>
        <v/>
      </c>
      <c r="R61" s="127">
        <f t="shared" si="12"/>
        <v>20550.91</v>
      </c>
      <c r="S61" s="67" t="s">
        <v>58</v>
      </c>
      <c r="U61" s="109" t="str">
        <f t="shared" si="16"/>
        <v>5200</v>
      </c>
      <c r="V61" s="109" t="str">
        <f t="shared" si="14"/>
        <v>60003</v>
      </c>
      <c r="W61" s="109" t="e">
        <f>VLOOKUP(U61,#REF!,2,FALSE)</f>
        <v>#REF!</v>
      </c>
      <c r="X61" s="109" t="e">
        <f>VLOOKUP(U61,#REF!,5,FALSE)</f>
        <v>#REF!</v>
      </c>
      <c r="Y61" s="109">
        <f t="shared" si="3"/>
        <v>0</v>
      </c>
      <c r="Z61" s="109" t="e">
        <f>VLOOKUP(V61,#REF!,2,FALSE)</f>
        <v>#REF!</v>
      </c>
    </row>
    <row r="62" spans="1:26" ht="16.2" hidden="1" x14ac:dyDescent="0.4">
      <c r="A62" s="171">
        <v>42080</v>
      </c>
      <c r="B62" s="126" t="s">
        <v>17</v>
      </c>
      <c r="C62" s="154"/>
      <c r="E62" s="154"/>
      <c r="F62" s="180">
        <f t="shared" si="15"/>
        <v>0</v>
      </c>
      <c r="H62" s="155" t="s">
        <v>56</v>
      </c>
      <c r="I62" s="162">
        <v>540</v>
      </c>
      <c r="L62" s="158">
        <v>600035242</v>
      </c>
      <c r="M62" s="157">
        <v>21967.98</v>
      </c>
      <c r="N62" s="159"/>
      <c r="O62" s="126" t="str">
        <f t="shared" si="5"/>
        <v>B540LEICESTERSHIRE COUNTY COUNCIL</v>
      </c>
      <c r="P62" s="165">
        <f t="shared" si="10"/>
        <v>600035242</v>
      </c>
      <c r="Q62" s="166" t="str">
        <f t="shared" si="11"/>
        <v/>
      </c>
      <c r="R62" s="127">
        <f t="shared" si="12"/>
        <v>21967.98</v>
      </c>
      <c r="S62" s="67" t="s">
        <v>58</v>
      </c>
      <c r="U62" s="109" t="str">
        <f t="shared" si="16"/>
        <v>5242</v>
      </c>
      <c r="V62" s="109" t="str">
        <f t="shared" si="14"/>
        <v>60003</v>
      </c>
      <c r="W62" s="109" t="e">
        <f>VLOOKUP(U62,#REF!,2,FALSE)</f>
        <v>#REF!</v>
      </c>
      <c r="X62" s="109" t="e">
        <f>VLOOKUP(U62,#REF!,5,FALSE)</f>
        <v>#REF!</v>
      </c>
      <c r="Y62" s="109">
        <f t="shared" si="3"/>
        <v>0</v>
      </c>
      <c r="Z62" s="109" t="e">
        <f>VLOOKUP(V62,#REF!,2,FALSE)</f>
        <v>#REF!</v>
      </c>
    </row>
    <row r="63" spans="1:26" ht="16.2" hidden="1" x14ac:dyDescent="0.4">
      <c r="A63" s="171">
        <v>42080</v>
      </c>
      <c r="B63" s="126" t="s">
        <v>17</v>
      </c>
      <c r="C63" s="154"/>
      <c r="E63" s="154"/>
      <c r="F63" s="180">
        <f t="shared" si="15"/>
        <v>0</v>
      </c>
      <c r="H63" s="155" t="s">
        <v>56</v>
      </c>
      <c r="I63" s="162">
        <v>540</v>
      </c>
      <c r="L63" s="158">
        <v>600035246</v>
      </c>
      <c r="M63" s="157">
        <v>555</v>
      </c>
      <c r="N63" s="159"/>
      <c r="O63" s="126" t="str">
        <f t="shared" si="5"/>
        <v>B540LEICESTERSHIRE COUNTY COUNCIL</v>
      </c>
      <c r="P63" s="165">
        <f t="shared" si="10"/>
        <v>600035246</v>
      </c>
      <c r="Q63" s="166" t="str">
        <f t="shared" si="11"/>
        <v/>
      </c>
      <c r="R63" s="127">
        <f t="shared" si="12"/>
        <v>555</v>
      </c>
      <c r="S63" s="67" t="s">
        <v>58</v>
      </c>
      <c r="U63" s="109" t="str">
        <f t="shared" si="16"/>
        <v>5246</v>
      </c>
      <c r="V63" s="109" t="str">
        <f t="shared" si="14"/>
        <v>60003</v>
      </c>
      <c r="W63" s="109" t="e">
        <f>VLOOKUP(U63,#REF!,2,FALSE)</f>
        <v>#REF!</v>
      </c>
      <c r="X63" s="109" t="e">
        <f>VLOOKUP(U63,#REF!,5,FALSE)</f>
        <v>#REF!</v>
      </c>
      <c r="Y63" s="109">
        <f t="shared" si="3"/>
        <v>0</v>
      </c>
      <c r="Z63" s="109" t="e">
        <f>VLOOKUP(V63,#REF!,2,FALSE)</f>
        <v>#REF!</v>
      </c>
    </row>
    <row r="64" spans="1:26" ht="16.2" x14ac:dyDescent="0.4">
      <c r="A64" s="171">
        <v>42080</v>
      </c>
      <c r="B64" s="126" t="s">
        <v>17</v>
      </c>
      <c r="C64" s="154"/>
      <c r="E64" s="154"/>
      <c r="F64" s="180">
        <f t="shared" si="15"/>
        <v>0</v>
      </c>
      <c r="H64" s="155" t="s">
        <v>56</v>
      </c>
      <c r="I64" s="162">
        <v>540</v>
      </c>
      <c r="L64" s="158">
        <v>600035222</v>
      </c>
      <c r="N64" s="159">
        <v>1105.44</v>
      </c>
      <c r="O64" s="126" t="str">
        <f t="shared" si="5"/>
        <v>B540LEICESTERSHIRE COUNTY COUNCIL</v>
      </c>
      <c r="P64" s="165">
        <f t="shared" si="10"/>
        <v>600035222</v>
      </c>
      <c r="Q64" s="166" t="str">
        <f t="shared" si="11"/>
        <v xml:space="preserve"> </v>
      </c>
      <c r="R64" s="127">
        <f t="shared" si="12"/>
        <v>1105.44</v>
      </c>
      <c r="S64" s="67" t="s">
        <v>58</v>
      </c>
      <c r="U64" s="109" t="str">
        <f t="shared" si="16"/>
        <v>5222</v>
      </c>
      <c r="V64" s="109" t="str">
        <f t="shared" si="14"/>
        <v>60003</v>
      </c>
      <c r="W64" s="109" t="e">
        <f>VLOOKUP(U64,#REF!,2,FALSE)</f>
        <v>#REF!</v>
      </c>
      <c r="X64" s="109" t="e">
        <f>VLOOKUP(U64,#REF!,5,FALSE)</f>
        <v>#REF!</v>
      </c>
      <c r="Y64" s="109">
        <f t="shared" si="3"/>
        <v>0</v>
      </c>
      <c r="Z64" s="109" t="e">
        <f>VLOOKUP(V64,#REF!,2,FALSE)</f>
        <v>#REF!</v>
      </c>
    </row>
    <row r="65" spans="1:26" ht="16.2" x14ac:dyDescent="0.4">
      <c r="A65" s="171">
        <v>42080</v>
      </c>
      <c r="B65" s="126" t="s">
        <v>17</v>
      </c>
      <c r="C65" s="154"/>
      <c r="E65" s="154"/>
      <c r="F65" s="180">
        <f t="shared" si="15"/>
        <v>0</v>
      </c>
      <c r="H65" s="155" t="s">
        <v>56</v>
      </c>
      <c r="I65" s="162">
        <v>540</v>
      </c>
      <c r="L65" s="158">
        <v>600035220</v>
      </c>
      <c r="N65" s="159">
        <v>276.36</v>
      </c>
      <c r="O65" s="126" t="str">
        <f t="shared" si="5"/>
        <v>B540LEICESTERSHIRE COUNTY COUNCIL</v>
      </c>
      <c r="P65" s="165">
        <f t="shared" si="10"/>
        <v>600035220</v>
      </c>
      <c r="Q65" s="166" t="str">
        <f t="shared" si="11"/>
        <v xml:space="preserve"> </v>
      </c>
      <c r="R65" s="127">
        <f t="shared" si="12"/>
        <v>276.36</v>
      </c>
      <c r="S65" s="67" t="s">
        <v>58</v>
      </c>
      <c r="U65" s="109" t="str">
        <f t="shared" si="16"/>
        <v>5220</v>
      </c>
      <c r="V65" s="109" t="str">
        <f t="shared" si="14"/>
        <v>60003</v>
      </c>
      <c r="W65" s="109" t="e">
        <f>VLOOKUP(U65,#REF!,2,FALSE)</f>
        <v>#REF!</v>
      </c>
      <c r="X65" s="109" t="e">
        <f>VLOOKUP(U65,#REF!,5,FALSE)</f>
        <v>#REF!</v>
      </c>
      <c r="Y65" s="109">
        <f t="shared" si="3"/>
        <v>0</v>
      </c>
      <c r="Z65" s="109" t="e">
        <f>VLOOKUP(V65,#REF!,2,FALSE)</f>
        <v>#REF!</v>
      </c>
    </row>
    <row r="66" spans="1:26" ht="16.2" x14ac:dyDescent="0.4">
      <c r="A66" s="171">
        <v>42080</v>
      </c>
      <c r="B66" s="126" t="s">
        <v>17</v>
      </c>
      <c r="C66" s="154"/>
      <c r="E66" s="154"/>
      <c r="F66" s="180">
        <f t="shared" si="15"/>
        <v>0</v>
      </c>
      <c r="H66" s="155" t="s">
        <v>56</v>
      </c>
      <c r="I66" s="162">
        <v>540</v>
      </c>
      <c r="L66" s="158">
        <v>600035222</v>
      </c>
      <c r="N66" s="159">
        <v>394.8</v>
      </c>
      <c r="O66" s="126" t="str">
        <f t="shared" si="5"/>
        <v>B540LEICESTERSHIRE COUNTY COUNCIL</v>
      </c>
      <c r="P66" s="165">
        <f t="shared" si="10"/>
        <v>600035222</v>
      </c>
      <c r="Q66" s="166" t="str">
        <f t="shared" si="11"/>
        <v xml:space="preserve"> </v>
      </c>
      <c r="R66" s="127">
        <f t="shared" si="12"/>
        <v>394.8</v>
      </c>
      <c r="S66" s="67" t="s">
        <v>58</v>
      </c>
      <c r="U66" s="109" t="str">
        <f t="shared" si="16"/>
        <v>5222</v>
      </c>
      <c r="V66" s="109" t="str">
        <f t="shared" si="14"/>
        <v>60003</v>
      </c>
      <c r="W66" s="109" t="e">
        <f>VLOOKUP(U66,#REF!,2,FALSE)</f>
        <v>#REF!</v>
      </c>
      <c r="X66" s="109" t="e">
        <f>VLOOKUP(U66,#REF!,5,FALSE)</f>
        <v>#REF!</v>
      </c>
      <c r="Y66" s="109">
        <f t="shared" si="3"/>
        <v>0</v>
      </c>
      <c r="Z66" s="109" t="e">
        <f>VLOOKUP(V66,#REF!,2,FALSE)</f>
        <v>#REF!</v>
      </c>
    </row>
    <row r="67" spans="1:26" ht="16.2" hidden="1" x14ac:dyDescent="0.4">
      <c r="A67" s="171">
        <v>42080</v>
      </c>
      <c r="B67" s="126" t="s">
        <v>17</v>
      </c>
      <c r="C67" s="154"/>
      <c r="E67" s="154"/>
      <c r="F67" s="180">
        <f t="shared" si="15"/>
        <v>0</v>
      </c>
      <c r="H67" s="155" t="s">
        <v>56</v>
      </c>
      <c r="I67" s="162">
        <v>540</v>
      </c>
      <c r="L67" s="158">
        <v>600035227</v>
      </c>
      <c r="M67" s="157">
        <v>88.44</v>
      </c>
      <c r="N67" s="159"/>
      <c r="O67" s="126" t="str">
        <f t="shared" si="5"/>
        <v>B540LEICESTERSHIRE COUNTY COUNCIL</v>
      </c>
      <c r="P67" s="165">
        <f t="shared" si="10"/>
        <v>600035227</v>
      </c>
      <c r="Q67" s="166" t="str">
        <f t="shared" si="11"/>
        <v/>
      </c>
      <c r="R67" s="127">
        <f t="shared" si="12"/>
        <v>88.44</v>
      </c>
      <c r="S67" s="67" t="s">
        <v>58</v>
      </c>
      <c r="U67" s="109" t="str">
        <f t="shared" si="16"/>
        <v>5227</v>
      </c>
      <c r="V67" s="109" t="str">
        <f t="shared" si="14"/>
        <v>60003</v>
      </c>
      <c r="W67" s="109" t="e">
        <f>VLOOKUP(U67,#REF!,2,FALSE)</f>
        <v>#REF!</v>
      </c>
      <c r="X67" s="109" t="e">
        <f>VLOOKUP(U67,#REF!,5,FALSE)</f>
        <v>#REF!</v>
      </c>
      <c r="Y67" s="109" t="str">
        <f t="shared" si="3"/>
        <v>Yes</v>
      </c>
      <c r="Z67" s="109" t="e">
        <f>VLOOKUP(V67,#REF!,2,FALSE)</f>
        <v>#REF!</v>
      </c>
    </row>
    <row r="68" spans="1:26" ht="16.2" hidden="1" x14ac:dyDescent="0.4">
      <c r="A68" s="171">
        <v>42080</v>
      </c>
      <c r="B68" s="126" t="s">
        <v>17</v>
      </c>
      <c r="C68" s="154"/>
      <c r="E68" s="154"/>
      <c r="F68" s="180">
        <f t="shared" si="15"/>
        <v>0</v>
      </c>
      <c r="H68" s="155" t="s">
        <v>56</v>
      </c>
      <c r="I68" s="162">
        <v>540</v>
      </c>
      <c r="L68" s="158">
        <v>600035221</v>
      </c>
      <c r="M68" s="157">
        <v>22.11</v>
      </c>
      <c r="N68" s="159"/>
      <c r="O68" s="126" t="str">
        <f t="shared" si="5"/>
        <v>B540LEICESTERSHIRE COUNTY COUNCIL</v>
      </c>
      <c r="P68" s="165">
        <f t="shared" si="10"/>
        <v>600035221</v>
      </c>
      <c r="Q68" s="166" t="str">
        <f t="shared" si="11"/>
        <v/>
      </c>
      <c r="R68" s="127">
        <f t="shared" si="12"/>
        <v>22.11</v>
      </c>
      <c r="S68" s="67" t="s">
        <v>58</v>
      </c>
      <c r="U68" s="109" t="str">
        <f t="shared" si="16"/>
        <v>5221</v>
      </c>
      <c r="V68" s="109" t="str">
        <f t="shared" si="14"/>
        <v>60003</v>
      </c>
      <c r="W68" s="109" t="e">
        <f>VLOOKUP(U68,#REF!,2,FALSE)</f>
        <v>#REF!</v>
      </c>
      <c r="X68" s="109" t="e">
        <f>VLOOKUP(U68,#REF!,5,FALSE)</f>
        <v>#REF!</v>
      </c>
      <c r="Y68" s="109" t="str">
        <f t="shared" si="3"/>
        <v>Yes</v>
      </c>
      <c r="Z68" s="109" t="e">
        <f>VLOOKUP(V68,#REF!,2,FALSE)</f>
        <v>#REF!</v>
      </c>
    </row>
    <row r="69" spans="1:26" ht="16.2" hidden="1" x14ac:dyDescent="0.4">
      <c r="A69" s="171">
        <v>42080</v>
      </c>
      <c r="B69" s="126" t="s">
        <v>17</v>
      </c>
      <c r="C69" s="154"/>
      <c r="E69" s="154"/>
      <c r="F69" s="180">
        <f t="shared" si="15"/>
        <v>0</v>
      </c>
      <c r="H69" s="155" t="s">
        <v>56</v>
      </c>
      <c r="I69" s="162">
        <v>540</v>
      </c>
      <c r="L69" s="158">
        <v>600035227</v>
      </c>
      <c r="M69" s="157">
        <v>31.58</v>
      </c>
      <c r="N69" s="159"/>
      <c r="O69" s="126" t="str">
        <f t="shared" si="5"/>
        <v>B540LEICESTERSHIRE COUNTY COUNCIL</v>
      </c>
      <c r="P69" s="165">
        <f t="shared" si="10"/>
        <v>600035227</v>
      </c>
      <c r="Q69" s="166" t="str">
        <f t="shared" si="11"/>
        <v/>
      </c>
      <c r="R69" s="127">
        <f t="shared" si="12"/>
        <v>31.58</v>
      </c>
      <c r="S69" s="67" t="s">
        <v>58</v>
      </c>
      <c r="U69" s="109" t="str">
        <f t="shared" si="16"/>
        <v>5227</v>
      </c>
      <c r="V69" s="109" t="str">
        <f t="shared" si="14"/>
        <v>60003</v>
      </c>
      <c r="W69" s="109" t="e">
        <f>VLOOKUP(U69,#REF!,2,FALSE)</f>
        <v>#REF!</v>
      </c>
      <c r="X69" s="109" t="e">
        <f>VLOOKUP(U69,#REF!,5,FALSE)</f>
        <v>#REF!</v>
      </c>
      <c r="Y69" s="109" t="str">
        <f t="shared" si="3"/>
        <v>Yes</v>
      </c>
      <c r="Z69" s="109" t="e">
        <f>VLOOKUP(V69,#REF!,2,FALSE)</f>
        <v>#REF!</v>
      </c>
    </row>
    <row r="70" spans="1:26" ht="16.2" hidden="1" x14ac:dyDescent="0.4">
      <c r="A70" s="171">
        <v>42080</v>
      </c>
      <c r="B70" s="126" t="s">
        <v>17</v>
      </c>
      <c r="C70" s="154"/>
      <c r="E70" s="154"/>
      <c r="F70" s="180">
        <f t="shared" si="15"/>
        <v>0</v>
      </c>
      <c r="H70" s="155" t="s">
        <v>56</v>
      </c>
      <c r="I70" s="162">
        <v>540</v>
      </c>
      <c r="L70" s="158">
        <v>600035201</v>
      </c>
      <c r="M70" s="157">
        <v>17838.88</v>
      </c>
      <c r="N70" s="159"/>
      <c r="O70" s="126" t="str">
        <f t="shared" si="5"/>
        <v>B540LEICESTERSHIRE COUNTY COUNCIL</v>
      </c>
      <c r="P70" s="165">
        <f t="shared" si="10"/>
        <v>600035201</v>
      </c>
      <c r="Q70" s="166" t="str">
        <f t="shared" si="11"/>
        <v/>
      </c>
      <c r="R70" s="127">
        <f t="shared" si="12"/>
        <v>17838.88</v>
      </c>
      <c r="S70" s="67" t="s">
        <v>58</v>
      </c>
      <c r="U70" s="109" t="str">
        <f t="shared" si="16"/>
        <v>5201</v>
      </c>
      <c r="V70" s="109" t="str">
        <f t="shared" si="14"/>
        <v>60003</v>
      </c>
      <c r="W70" s="109" t="e">
        <f>VLOOKUP(U70,#REF!,2,FALSE)</f>
        <v>#REF!</v>
      </c>
      <c r="X70" s="109" t="e">
        <f>VLOOKUP(U70,#REF!,5,FALSE)</f>
        <v>#REF!</v>
      </c>
      <c r="Y70" s="109">
        <f t="shared" si="3"/>
        <v>0</v>
      </c>
      <c r="Z70" s="109" t="e">
        <f>VLOOKUP(V70,#REF!,2,FALSE)</f>
        <v>#REF!</v>
      </c>
    </row>
    <row r="71" spans="1:26" ht="16.2" hidden="1" x14ac:dyDescent="0.4">
      <c r="A71" s="171">
        <v>42080</v>
      </c>
      <c r="B71" s="126" t="s">
        <v>17</v>
      </c>
      <c r="C71" s="154"/>
      <c r="E71" s="154"/>
      <c r="F71" s="180">
        <f t="shared" si="15"/>
        <v>0</v>
      </c>
      <c r="H71" s="155" t="s">
        <v>56</v>
      </c>
      <c r="I71" s="162">
        <v>540</v>
      </c>
      <c r="L71" s="158">
        <v>600035248</v>
      </c>
      <c r="M71" s="157">
        <v>48786.559999999998</v>
      </c>
      <c r="N71" s="159"/>
      <c r="O71" s="126" t="str">
        <f t="shared" si="5"/>
        <v>B540LEICESTERSHIRE COUNTY COUNCIL</v>
      </c>
      <c r="P71" s="165">
        <f t="shared" si="10"/>
        <v>600035248</v>
      </c>
      <c r="Q71" s="166" t="str">
        <f t="shared" si="11"/>
        <v/>
      </c>
      <c r="R71" s="127">
        <f t="shared" si="12"/>
        <v>48786.559999999998</v>
      </c>
      <c r="S71" s="67" t="s">
        <v>58</v>
      </c>
      <c r="U71" s="109" t="str">
        <f t="shared" si="16"/>
        <v>5248</v>
      </c>
      <c r="V71" s="109" t="str">
        <f t="shared" si="14"/>
        <v>60003</v>
      </c>
      <c r="W71" s="109" t="e">
        <f>VLOOKUP(U71,#REF!,2,FALSE)</f>
        <v>#REF!</v>
      </c>
      <c r="X71" s="109" t="e">
        <f>VLOOKUP(U71,#REF!,5,FALSE)</f>
        <v>#REF!</v>
      </c>
      <c r="Y71" s="109">
        <f t="shared" si="3"/>
        <v>0</v>
      </c>
      <c r="Z71" s="109" t="e">
        <f>VLOOKUP(V71,#REF!,2,FALSE)</f>
        <v>#REF!</v>
      </c>
    </row>
    <row r="72" spans="1:26" ht="16.2" hidden="1" x14ac:dyDescent="0.4">
      <c r="A72" s="171">
        <v>42080</v>
      </c>
      <c r="B72" s="126" t="s">
        <v>17</v>
      </c>
      <c r="C72" s="154"/>
      <c r="E72" s="154"/>
      <c r="F72" s="180">
        <f t="shared" si="15"/>
        <v>0</v>
      </c>
      <c r="H72" s="155" t="s">
        <v>56</v>
      </c>
      <c r="I72" s="162">
        <v>540</v>
      </c>
      <c r="L72" s="158">
        <v>600035201</v>
      </c>
      <c r="M72" s="157">
        <v>284.63</v>
      </c>
      <c r="N72" s="159"/>
      <c r="O72" s="126" t="str">
        <f t="shared" si="5"/>
        <v>B540LEICESTERSHIRE COUNTY COUNCIL</v>
      </c>
      <c r="P72" s="165">
        <f t="shared" si="10"/>
        <v>600035201</v>
      </c>
      <c r="Q72" s="166" t="str">
        <f t="shared" si="11"/>
        <v/>
      </c>
      <c r="R72" s="127">
        <f t="shared" si="12"/>
        <v>284.63</v>
      </c>
      <c r="S72" s="67" t="s">
        <v>58</v>
      </c>
      <c r="U72" s="109" t="str">
        <f t="shared" si="16"/>
        <v>5201</v>
      </c>
      <c r="V72" s="109" t="str">
        <f t="shared" si="14"/>
        <v>60003</v>
      </c>
      <c r="W72" s="109" t="e">
        <f>VLOOKUP(U72,#REF!,2,FALSE)</f>
        <v>#REF!</v>
      </c>
      <c r="X72" s="109" t="e">
        <f>VLOOKUP(U72,#REF!,5,FALSE)</f>
        <v>#REF!</v>
      </c>
      <c r="Y72" s="109">
        <f t="shared" ref="Y72:Y110" si="17">IF(R72&gt;250,,"Yes")</f>
        <v>0</v>
      </c>
      <c r="Z72" s="109" t="e">
        <f>VLOOKUP(V72,#REF!,2,FALSE)</f>
        <v>#REF!</v>
      </c>
    </row>
    <row r="73" spans="1:26" ht="16.2" hidden="1" x14ac:dyDescent="0.4">
      <c r="A73" s="171">
        <v>42080</v>
      </c>
      <c r="B73" s="126" t="s">
        <v>17</v>
      </c>
      <c r="C73" s="154"/>
      <c r="E73" s="154"/>
      <c r="F73" s="180">
        <f t="shared" si="15"/>
        <v>0</v>
      </c>
      <c r="H73" s="155" t="s">
        <v>56</v>
      </c>
      <c r="I73" s="162">
        <v>540</v>
      </c>
      <c r="L73" s="158">
        <v>600035280</v>
      </c>
      <c r="M73" s="157">
        <v>484.64</v>
      </c>
      <c r="N73" s="159"/>
      <c r="O73" s="126" t="str">
        <f t="shared" ref="O73:O99" si="18">CONCATENATE(,H73,I73,J73,K73,B73)</f>
        <v>B540LEICESTERSHIRE COUNTY COUNCIL</v>
      </c>
      <c r="P73" s="165">
        <f t="shared" si="10"/>
        <v>600035280</v>
      </c>
      <c r="Q73" s="166" t="str">
        <f t="shared" si="11"/>
        <v/>
      </c>
      <c r="R73" s="127">
        <f t="shared" si="12"/>
        <v>484.64</v>
      </c>
      <c r="S73" s="67" t="s">
        <v>58</v>
      </c>
      <c r="U73" s="109" t="str">
        <f t="shared" si="16"/>
        <v>5280</v>
      </c>
      <c r="V73" s="109" t="str">
        <f t="shared" si="14"/>
        <v>60003</v>
      </c>
      <c r="W73" s="109" t="e">
        <f>VLOOKUP(U73,#REF!,2,FALSE)</f>
        <v>#REF!</v>
      </c>
      <c r="X73" s="109" t="e">
        <f>VLOOKUP(U73,#REF!,5,FALSE)</f>
        <v>#REF!</v>
      </c>
      <c r="Y73" s="109">
        <f t="shared" si="17"/>
        <v>0</v>
      </c>
      <c r="Z73" s="109" t="e">
        <f>VLOOKUP(V73,#REF!,2,FALSE)</f>
        <v>#REF!</v>
      </c>
    </row>
    <row r="74" spans="1:26" ht="16.2" hidden="1" x14ac:dyDescent="0.4">
      <c r="A74" s="171">
        <v>42080</v>
      </c>
      <c r="B74" s="126" t="s">
        <v>17</v>
      </c>
      <c r="C74" s="154"/>
      <c r="E74" s="154"/>
      <c r="F74" s="180">
        <f t="shared" si="15"/>
        <v>0</v>
      </c>
      <c r="H74" s="155" t="s">
        <v>56</v>
      </c>
      <c r="I74" s="162">
        <v>540</v>
      </c>
      <c r="L74" s="158">
        <v>600035281</v>
      </c>
      <c r="M74" s="157">
        <v>4</v>
      </c>
      <c r="N74" s="159"/>
      <c r="O74" s="126" t="str">
        <f t="shared" si="18"/>
        <v>B540LEICESTERSHIRE COUNTY COUNCIL</v>
      </c>
      <c r="P74" s="165">
        <f t="shared" si="10"/>
        <v>600035281</v>
      </c>
      <c r="Q74" s="166" t="str">
        <f t="shared" si="11"/>
        <v/>
      </c>
      <c r="R74" s="127">
        <f t="shared" si="12"/>
        <v>4</v>
      </c>
      <c r="S74" s="67" t="s">
        <v>58</v>
      </c>
      <c r="U74" s="109" t="str">
        <f t="shared" si="16"/>
        <v>5281</v>
      </c>
      <c r="V74" s="109" t="str">
        <f t="shared" si="14"/>
        <v>60003</v>
      </c>
      <c r="W74" s="109" t="e">
        <f>VLOOKUP(U74,#REF!,2,FALSE)</f>
        <v>#REF!</v>
      </c>
      <c r="X74" s="109" t="e">
        <f>VLOOKUP(U74,#REF!,5,FALSE)</f>
        <v>#REF!</v>
      </c>
      <c r="Y74" s="109" t="str">
        <f t="shared" si="17"/>
        <v>Yes</v>
      </c>
      <c r="Z74" s="109" t="e">
        <f>VLOOKUP(V74,#REF!,2,FALSE)</f>
        <v>#REF!</v>
      </c>
    </row>
    <row r="75" spans="1:26" ht="16.2" hidden="1" x14ac:dyDescent="0.4">
      <c r="A75" s="171">
        <v>42080</v>
      </c>
      <c r="B75" s="126" t="s">
        <v>17</v>
      </c>
      <c r="C75" s="154"/>
      <c r="E75" s="154"/>
      <c r="F75" s="180">
        <f t="shared" si="15"/>
        <v>0</v>
      </c>
      <c r="H75" s="155" t="s">
        <v>56</v>
      </c>
      <c r="I75" s="162">
        <v>540</v>
      </c>
      <c r="L75" s="158">
        <v>399069356</v>
      </c>
      <c r="N75" s="159">
        <v>4</v>
      </c>
      <c r="O75" s="126" t="str">
        <f t="shared" si="18"/>
        <v>B540LEICESTERSHIRE COUNTY COUNCIL</v>
      </c>
      <c r="P75" s="165">
        <f t="shared" si="10"/>
        <v>399069356</v>
      </c>
      <c r="Q75" s="166" t="str">
        <f t="shared" si="11"/>
        <v xml:space="preserve"> </v>
      </c>
      <c r="R75" s="127">
        <f t="shared" si="12"/>
        <v>4</v>
      </c>
      <c r="S75" s="67" t="s">
        <v>58</v>
      </c>
      <c r="U75" s="109" t="str">
        <f t="shared" si="16"/>
        <v>9356</v>
      </c>
      <c r="V75" s="109" t="str">
        <f t="shared" si="14"/>
        <v>39906</v>
      </c>
      <c r="W75" s="109" t="e">
        <f>VLOOKUP(U75,#REF!,2,FALSE)</f>
        <v>#REF!</v>
      </c>
      <c r="X75" s="109" t="e">
        <f>VLOOKUP(U75,#REF!,5,FALSE)</f>
        <v>#REF!</v>
      </c>
      <c r="Y75" s="109" t="str">
        <f t="shared" si="17"/>
        <v>Yes</v>
      </c>
      <c r="Z75" s="109" t="e">
        <f>VLOOKUP(V75,#REF!,2,FALSE)</f>
        <v>#REF!</v>
      </c>
    </row>
    <row r="76" spans="1:26" ht="16.2" hidden="1" x14ac:dyDescent="0.4">
      <c r="A76" s="171">
        <v>42080</v>
      </c>
      <c r="B76" s="126" t="s">
        <v>17</v>
      </c>
      <c r="C76" s="154"/>
      <c r="E76" s="154"/>
      <c r="F76" s="180">
        <f t="shared" si="15"/>
        <v>0</v>
      </c>
      <c r="H76" s="155" t="s">
        <v>56</v>
      </c>
      <c r="I76" s="162">
        <v>540</v>
      </c>
      <c r="L76" s="158">
        <v>600035217</v>
      </c>
      <c r="M76" s="157">
        <v>521.75</v>
      </c>
      <c r="N76" s="159"/>
      <c r="O76" s="126" t="str">
        <f t="shared" si="18"/>
        <v>B540LEICESTERSHIRE COUNTY COUNCIL</v>
      </c>
      <c r="P76" s="165">
        <f t="shared" si="10"/>
        <v>600035217</v>
      </c>
      <c r="Q76" s="166" t="str">
        <f t="shared" si="11"/>
        <v/>
      </c>
      <c r="R76" s="127">
        <f t="shared" si="12"/>
        <v>521.75</v>
      </c>
      <c r="S76" s="67" t="s">
        <v>58</v>
      </c>
      <c r="U76" s="109" t="str">
        <f t="shared" si="16"/>
        <v>5217</v>
      </c>
      <c r="V76" s="109" t="str">
        <f t="shared" si="14"/>
        <v>60003</v>
      </c>
      <c r="W76" s="109" t="e">
        <f>VLOOKUP(U76,#REF!,2,FALSE)</f>
        <v>#REF!</v>
      </c>
      <c r="X76" s="109" t="e">
        <f>VLOOKUP(U76,#REF!,5,FALSE)</f>
        <v>#REF!</v>
      </c>
      <c r="Y76" s="109">
        <f t="shared" si="17"/>
        <v>0</v>
      </c>
      <c r="Z76" s="109" t="e">
        <f>VLOOKUP(V76,#REF!,2,FALSE)</f>
        <v>#REF!</v>
      </c>
    </row>
    <row r="77" spans="1:26" ht="16.2" hidden="1" x14ac:dyDescent="0.4">
      <c r="A77" s="171">
        <v>42080</v>
      </c>
      <c r="B77" s="126" t="s">
        <v>17</v>
      </c>
      <c r="C77" s="154"/>
      <c r="E77" s="154"/>
      <c r="F77" s="180">
        <f t="shared" si="15"/>
        <v>0</v>
      </c>
      <c r="H77" s="155" t="s">
        <v>56</v>
      </c>
      <c r="I77" s="162">
        <v>540</v>
      </c>
      <c r="L77" s="158">
        <v>600035235</v>
      </c>
      <c r="M77" s="157">
        <v>10</v>
      </c>
      <c r="N77" s="159"/>
      <c r="O77" s="126" t="str">
        <f t="shared" si="18"/>
        <v>B540LEICESTERSHIRE COUNTY COUNCIL</v>
      </c>
      <c r="P77" s="165">
        <f t="shared" si="10"/>
        <v>600035235</v>
      </c>
      <c r="Q77" s="166" t="str">
        <f t="shared" si="11"/>
        <v/>
      </c>
      <c r="R77" s="127">
        <f t="shared" si="12"/>
        <v>10</v>
      </c>
      <c r="S77" s="67" t="s">
        <v>58</v>
      </c>
      <c r="U77" s="109" t="str">
        <f t="shared" si="16"/>
        <v>5235</v>
      </c>
      <c r="V77" s="109" t="str">
        <f t="shared" si="14"/>
        <v>60003</v>
      </c>
      <c r="W77" s="109" t="e">
        <f>VLOOKUP(U77,#REF!,2,FALSE)</f>
        <v>#REF!</v>
      </c>
      <c r="X77" s="109" t="e">
        <f>VLOOKUP(U77,#REF!,5,FALSE)</f>
        <v>#REF!</v>
      </c>
      <c r="Y77" s="109" t="str">
        <f t="shared" si="17"/>
        <v>Yes</v>
      </c>
      <c r="Z77" s="109" t="e">
        <f>VLOOKUP(V77,#REF!,2,FALSE)</f>
        <v>#REF!</v>
      </c>
    </row>
    <row r="78" spans="1:26" ht="16.2" hidden="1" x14ac:dyDescent="0.4">
      <c r="A78" s="171">
        <v>42080</v>
      </c>
      <c r="B78" s="126" t="s">
        <v>17</v>
      </c>
      <c r="C78" s="154"/>
      <c r="E78" s="154"/>
      <c r="F78" s="180">
        <f t="shared" si="15"/>
        <v>0</v>
      </c>
      <c r="H78" s="155" t="s">
        <v>56</v>
      </c>
      <c r="I78" s="162">
        <v>540</v>
      </c>
      <c r="L78" s="158">
        <v>600035228</v>
      </c>
      <c r="M78" s="157">
        <v>19.059999999999999</v>
      </c>
      <c r="N78" s="159"/>
      <c r="O78" s="126" t="str">
        <f t="shared" si="18"/>
        <v>B540LEICESTERSHIRE COUNTY COUNCIL</v>
      </c>
      <c r="P78" s="165">
        <f t="shared" si="10"/>
        <v>600035228</v>
      </c>
      <c r="Q78" s="166" t="str">
        <f t="shared" si="11"/>
        <v/>
      </c>
      <c r="R78" s="127">
        <f t="shared" si="12"/>
        <v>19.059999999999999</v>
      </c>
      <c r="S78" s="67" t="s">
        <v>58</v>
      </c>
      <c r="U78" s="109" t="str">
        <f t="shared" si="16"/>
        <v>5228</v>
      </c>
      <c r="V78" s="109" t="str">
        <f t="shared" si="14"/>
        <v>60003</v>
      </c>
      <c r="W78" s="109" t="e">
        <f>VLOOKUP(U78,#REF!,2,FALSE)</f>
        <v>#REF!</v>
      </c>
      <c r="X78" s="109" t="e">
        <f>VLOOKUP(U78,#REF!,5,FALSE)</f>
        <v>#REF!</v>
      </c>
      <c r="Y78" s="109" t="str">
        <f t="shared" si="17"/>
        <v>Yes</v>
      </c>
      <c r="Z78" s="109" t="e">
        <f>VLOOKUP(V78,#REF!,2,FALSE)</f>
        <v>#REF!</v>
      </c>
    </row>
    <row r="79" spans="1:26" ht="16.2" hidden="1" x14ac:dyDescent="0.4">
      <c r="A79" s="171">
        <v>42080</v>
      </c>
      <c r="B79" s="126" t="s">
        <v>17</v>
      </c>
      <c r="C79" s="154"/>
      <c r="E79" s="154"/>
      <c r="F79" s="180">
        <f t="shared" si="15"/>
        <v>0</v>
      </c>
      <c r="H79" s="155" t="s">
        <v>56</v>
      </c>
      <c r="I79" s="162">
        <v>540</v>
      </c>
      <c r="L79" s="158">
        <v>399069356</v>
      </c>
      <c r="N79" s="159">
        <v>0.48</v>
      </c>
      <c r="O79" s="126" t="str">
        <f t="shared" si="18"/>
        <v>B540LEICESTERSHIRE COUNTY COUNCIL</v>
      </c>
      <c r="P79" s="165">
        <f t="shared" si="10"/>
        <v>399069356</v>
      </c>
      <c r="Q79" s="166" t="str">
        <f t="shared" si="11"/>
        <v xml:space="preserve"> </v>
      </c>
      <c r="R79" s="127">
        <f t="shared" si="12"/>
        <v>0.48</v>
      </c>
      <c r="S79" s="67" t="s">
        <v>58</v>
      </c>
      <c r="U79" s="109" t="str">
        <f t="shared" si="16"/>
        <v>9356</v>
      </c>
      <c r="V79" s="109" t="str">
        <f t="shared" si="14"/>
        <v>39906</v>
      </c>
      <c r="W79" s="109" t="e">
        <f>VLOOKUP(U79,#REF!,2,FALSE)</f>
        <v>#REF!</v>
      </c>
      <c r="X79" s="109" t="e">
        <f>VLOOKUP(U79,#REF!,5,FALSE)</f>
        <v>#REF!</v>
      </c>
      <c r="Y79" s="109" t="str">
        <f t="shared" si="17"/>
        <v>Yes</v>
      </c>
      <c r="Z79" s="109" t="e">
        <f>VLOOKUP(V79,#REF!,2,FALSE)</f>
        <v>#REF!</v>
      </c>
    </row>
    <row r="80" spans="1:26" ht="16.2" hidden="1" x14ac:dyDescent="0.4">
      <c r="A80" s="171">
        <v>42080</v>
      </c>
      <c r="B80" s="126" t="s">
        <v>17</v>
      </c>
      <c r="C80" s="154"/>
      <c r="E80" s="154"/>
      <c r="F80" s="180">
        <f t="shared" si="15"/>
        <v>0</v>
      </c>
      <c r="H80" s="155" t="s">
        <v>56</v>
      </c>
      <c r="I80" s="162">
        <v>540</v>
      </c>
      <c r="L80" s="158">
        <v>600035247</v>
      </c>
      <c r="M80" s="157">
        <v>202.9</v>
      </c>
      <c r="N80" s="159"/>
      <c r="O80" s="126" t="str">
        <f t="shared" si="18"/>
        <v>B540LEICESTERSHIRE COUNTY COUNCIL</v>
      </c>
      <c r="P80" s="165">
        <f t="shared" si="10"/>
        <v>600035247</v>
      </c>
      <c r="Q80" s="166" t="str">
        <f t="shared" si="11"/>
        <v/>
      </c>
      <c r="R80" s="127">
        <f t="shared" si="12"/>
        <v>202.9</v>
      </c>
      <c r="S80" s="67" t="s">
        <v>58</v>
      </c>
      <c r="U80" s="109" t="str">
        <f t="shared" si="16"/>
        <v>5247</v>
      </c>
      <c r="V80" s="109" t="str">
        <f t="shared" si="14"/>
        <v>60003</v>
      </c>
      <c r="W80" s="109" t="e">
        <f>VLOOKUP(U80,#REF!,2,FALSE)</f>
        <v>#REF!</v>
      </c>
      <c r="X80" s="109" t="e">
        <f>VLOOKUP(U80,#REF!,5,FALSE)</f>
        <v>#REF!</v>
      </c>
      <c r="Y80" s="109" t="str">
        <f t="shared" si="17"/>
        <v>Yes</v>
      </c>
      <c r="Z80" s="109" t="e">
        <f>VLOOKUP(V80,#REF!,2,FALSE)</f>
        <v>#REF!</v>
      </c>
    </row>
    <row r="81" spans="1:26" ht="16.2" hidden="1" x14ac:dyDescent="0.4">
      <c r="A81" s="171">
        <v>42080</v>
      </c>
      <c r="B81" s="126" t="s">
        <v>17</v>
      </c>
      <c r="C81" s="154"/>
      <c r="E81" s="154"/>
      <c r="F81" s="180">
        <f t="shared" si="15"/>
        <v>0</v>
      </c>
      <c r="H81" s="155" t="s">
        <v>56</v>
      </c>
      <c r="I81" s="162">
        <v>540</v>
      </c>
      <c r="L81" s="158">
        <v>600035209</v>
      </c>
      <c r="M81" s="157">
        <v>261.74</v>
      </c>
      <c r="N81" s="159"/>
      <c r="O81" s="126" t="str">
        <f t="shared" si="18"/>
        <v>B540LEICESTERSHIRE COUNTY COUNCIL</v>
      </c>
      <c r="P81" s="165">
        <f t="shared" si="10"/>
        <v>600035209</v>
      </c>
      <c r="Q81" s="166" t="str">
        <f t="shared" si="11"/>
        <v/>
      </c>
      <c r="R81" s="127">
        <f t="shared" si="12"/>
        <v>261.74</v>
      </c>
      <c r="S81" s="67" t="s">
        <v>58</v>
      </c>
      <c r="U81" s="109" t="str">
        <f t="shared" si="16"/>
        <v>5209</v>
      </c>
      <c r="V81" s="109" t="str">
        <f t="shared" si="14"/>
        <v>60003</v>
      </c>
      <c r="W81" s="109" t="e">
        <f>VLOOKUP(U81,#REF!,2,FALSE)</f>
        <v>#REF!</v>
      </c>
      <c r="X81" s="109" t="e">
        <f>VLOOKUP(U81,#REF!,5,FALSE)</f>
        <v>#REF!</v>
      </c>
      <c r="Y81" s="109">
        <f t="shared" si="17"/>
        <v>0</v>
      </c>
      <c r="Z81" s="109" t="e">
        <f>VLOOKUP(V81,#REF!,2,FALSE)</f>
        <v>#REF!</v>
      </c>
    </row>
    <row r="82" spans="1:26" ht="16.2" hidden="1" x14ac:dyDescent="0.4">
      <c r="A82" s="171">
        <v>42080</v>
      </c>
      <c r="B82" s="126" t="s">
        <v>17</v>
      </c>
      <c r="C82" s="154"/>
      <c r="E82" s="154"/>
      <c r="F82" s="180">
        <f t="shared" si="15"/>
        <v>0</v>
      </c>
      <c r="H82" s="155" t="s">
        <v>56</v>
      </c>
      <c r="I82" s="162">
        <v>540</v>
      </c>
      <c r="L82" s="158">
        <v>399022400</v>
      </c>
      <c r="M82" s="157">
        <v>737.75</v>
      </c>
      <c r="N82" s="159"/>
      <c r="O82" s="126" t="str">
        <f t="shared" si="18"/>
        <v>B540LEICESTERSHIRE COUNTY COUNCIL</v>
      </c>
      <c r="P82" s="165">
        <f t="shared" si="10"/>
        <v>399022400</v>
      </c>
      <c r="Q82" s="166" t="str">
        <f t="shared" si="11"/>
        <v/>
      </c>
      <c r="R82" s="127">
        <f t="shared" si="12"/>
        <v>737.75</v>
      </c>
      <c r="S82" s="67" t="s">
        <v>58</v>
      </c>
      <c r="U82" s="109" t="str">
        <f t="shared" si="16"/>
        <v>2400</v>
      </c>
      <c r="V82" s="109" t="str">
        <f t="shared" si="14"/>
        <v>39902</v>
      </c>
      <c r="W82" s="109" t="e">
        <f>VLOOKUP(U82,#REF!,2,FALSE)</f>
        <v>#REF!</v>
      </c>
      <c r="X82" s="109" t="e">
        <f>VLOOKUP(U82,#REF!,5,FALSE)</f>
        <v>#REF!</v>
      </c>
      <c r="Y82" s="109">
        <f t="shared" si="17"/>
        <v>0</v>
      </c>
      <c r="Z82" s="109" t="e">
        <f>VLOOKUP(V82,#REF!,2,FALSE)</f>
        <v>#REF!</v>
      </c>
    </row>
    <row r="83" spans="1:26" ht="16.2" hidden="1" x14ac:dyDescent="0.4">
      <c r="A83" s="171">
        <v>42080</v>
      </c>
      <c r="B83" s="126" t="s">
        <v>17</v>
      </c>
      <c r="C83" s="154"/>
      <c r="E83" s="154"/>
      <c r="F83" s="180">
        <f t="shared" si="15"/>
        <v>0</v>
      </c>
      <c r="H83" s="155" t="s">
        <v>56</v>
      </c>
      <c r="I83" s="162">
        <v>540</v>
      </c>
      <c r="L83" s="158">
        <v>600165005</v>
      </c>
      <c r="M83" s="157">
        <v>147.55000000000001</v>
      </c>
      <c r="N83" s="159"/>
      <c r="O83" s="126" t="str">
        <f t="shared" si="18"/>
        <v>B540LEICESTERSHIRE COUNTY COUNCIL</v>
      </c>
      <c r="P83" s="165">
        <f t="shared" si="10"/>
        <v>600165005</v>
      </c>
      <c r="Q83" s="166" t="str">
        <f t="shared" si="11"/>
        <v/>
      </c>
      <c r="R83" s="127">
        <f t="shared" si="12"/>
        <v>147.55000000000001</v>
      </c>
      <c r="S83" s="67" t="s">
        <v>58</v>
      </c>
      <c r="U83" s="109" t="str">
        <f t="shared" si="16"/>
        <v>5005</v>
      </c>
      <c r="V83" s="109" t="str">
        <f t="shared" si="14"/>
        <v>60016</v>
      </c>
      <c r="W83" s="109" t="e">
        <f>VLOOKUP(U83,#REF!,2,FALSE)</f>
        <v>#REF!</v>
      </c>
      <c r="X83" s="109" t="e">
        <f>VLOOKUP(U83,#REF!,5,FALSE)</f>
        <v>#REF!</v>
      </c>
      <c r="Y83" s="109" t="str">
        <f t="shared" si="17"/>
        <v>Yes</v>
      </c>
      <c r="Z83" s="109" t="e">
        <f>VLOOKUP(V83,#REF!,2,FALSE)</f>
        <v>#REF!</v>
      </c>
    </row>
    <row r="84" spans="1:26" ht="16.2" hidden="1" x14ac:dyDescent="0.4">
      <c r="A84" s="171">
        <v>42080</v>
      </c>
      <c r="B84" s="126" t="s">
        <v>191</v>
      </c>
      <c r="C84" s="154"/>
      <c r="E84" s="154">
        <v>181</v>
      </c>
      <c r="F84" s="180">
        <f t="shared" si="15"/>
        <v>181</v>
      </c>
      <c r="H84" s="155" t="s">
        <v>56</v>
      </c>
      <c r="I84" s="162">
        <v>541</v>
      </c>
      <c r="J84" s="157" t="s">
        <v>51</v>
      </c>
      <c r="L84" s="158">
        <v>420012421</v>
      </c>
      <c r="M84" s="157">
        <f t="shared" ref="M84:M91" si="19">E84</f>
        <v>181</v>
      </c>
      <c r="N84" s="159"/>
      <c r="O84" s="126" t="str">
        <f t="shared" si="18"/>
        <v>B541 DBS DIRECT DEBITS</v>
      </c>
      <c r="P84" s="165">
        <f t="shared" si="10"/>
        <v>420012421</v>
      </c>
      <c r="Q84" s="166" t="str">
        <f t="shared" si="11"/>
        <v/>
      </c>
      <c r="R84" s="127">
        <f t="shared" si="12"/>
        <v>181</v>
      </c>
      <c r="S84" s="67" t="s">
        <v>58</v>
      </c>
      <c r="U84" s="109" t="str">
        <f t="shared" si="16"/>
        <v>2421</v>
      </c>
      <c r="V84" s="109" t="str">
        <f t="shared" si="14"/>
        <v>42001</v>
      </c>
      <c r="W84" s="109" t="e">
        <f>VLOOKUP(U84,#REF!,2,FALSE)</f>
        <v>#REF!</v>
      </c>
      <c r="X84" s="109" t="e">
        <f>VLOOKUP(U84,#REF!,5,FALSE)</f>
        <v>#REF!</v>
      </c>
      <c r="Y84" s="109" t="str">
        <f t="shared" si="17"/>
        <v>Yes</v>
      </c>
      <c r="Z84" s="109" t="e">
        <f>VLOOKUP(V84,#REF!,2,FALSE)</f>
        <v>#REF!</v>
      </c>
    </row>
    <row r="85" spans="1:26" ht="16.2" hidden="1" x14ac:dyDescent="0.4">
      <c r="A85" s="171">
        <v>42081</v>
      </c>
      <c r="B85" s="126" t="s">
        <v>180</v>
      </c>
      <c r="C85" s="154"/>
      <c r="E85" s="154">
        <v>38000</v>
      </c>
      <c r="F85" s="180">
        <f t="shared" si="15"/>
        <v>38000</v>
      </c>
      <c r="H85" s="155" t="s">
        <v>56</v>
      </c>
      <c r="I85" s="162">
        <v>542</v>
      </c>
      <c r="L85" s="158">
        <v>620185111</v>
      </c>
      <c r="M85" s="157">
        <f t="shared" si="19"/>
        <v>38000</v>
      </c>
      <c r="N85" s="159"/>
      <c r="O85" s="126" t="str">
        <f t="shared" si="18"/>
        <v>B542SIBA DIRECT</v>
      </c>
      <c r="P85" s="165">
        <f t="shared" si="10"/>
        <v>620185111</v>
      </c>
      <c r="Q85" s="166" t="str">
        <f t="shared" si="11"/>
        <v/>
      </c>
      <c r="R85" s="127">
        <f t="shared" si="12"/>
        <v>38000</v>
      </c>
      <c r="S85" s="67" t="s">
        <v>58</v>
      </c>
      <c r="U85" s="109" t="str">
        <f t="shared" si="16"/>
        <v>5111</v>
      </c>
      <c r="V85" s="109" t="str">
        <f t="shared" si="14"/>
        <v>62018</v>
      </c>
      <c r="W85" s="109" t="e">
        <f>VLOOKUP(U85,#REF!,2,FALSE)</f>
        <v>#REF!</v>
      </c>
      <c r="X85" s="109" t="e">
        <f>VLOOKUP(U85,#REF!,5,FALSE)</f>
        <v>#REF!</v>
      </c>
      <c r="Y85" s="109">
        <f t="shared" si="17"/>
        <v>0</v>
      </c>
      <c r="Z85" s="109" t="e">
        <f>VLOOKUP(V85,#REF!,2,FALSE)</f>
        <v>#REF!</v>
      </c>
    </row>
    <row r="86" spans="1:26" ht="16.2" hidden="1" x14ac:dyDescent="0.4">
      <c r="A86" s="171">
        <v>42081</v>
      </c>
      <c r="B86" s="126" t="s">
        <v>192</v>
      </c>
      <c r="C86" s="154"/>
      <c r="E86" s="154">
        <v>1.38</v>
      </c>
      <c r="F86" s="180">
        <f t="shared" si="15"/>
        <v>1.38</v>
      </c>
      <c r="H86" s="155" t="s">
        <v>56</v>
      </c>
      <c r="I86" s="162">
        <v>543</v>
      </c>
      <c r="J86" s="157" t="s">
        <v>51</v>
      </c>
      <c r="L86" s="158">
        <v>300022445</v>
      </c>
      <c r="M86" s="157">
        <f t="shared" si="19"/>
        <v>1.38</v>
      </c>
      <c r="N86" s="159"/>
      <c r="O86" s="126" t="str">
        <f t="shared" si="18"/>
        <v>B543 S/LINE</v>
      </c>
      <c r="P86" s="165">
        <f t="shared" si="10"/>
        <v>300022445</v>
      </c>
      <c r="Q86" s="166" t="str">
        <f t="shared" si="11"/>
        <v/>
      </c>
      <c r="R86" s="127">
        <f t="shared" si="12"/>
        <v>1.38</v>
      </c>
      <c r="S86" s="67" t="s">
        <v>58</v>
      </c>
      <c r="U86" s="109" t="str">
        <f t="shared" si="16"/>
        <v>2445</v>
      </c>
      <c r="V86" s="109" t="str">
        <f t="shared" si="14"/>
        <v>30002</v>
      </c>
      <c r="W86" s="109" t="e">
        <f>VLOOKUP(U86,#REF!,2,FALSE)</f>
        <v>#REF!</v>
      </c>
      <c r="X86" s="109" t="e">
        <f>VLOOKUP(U86,#REF!,5,FALSE)</f>
        <v>#REF!</v>
      </c>
      <c r="Y86" s="109" t="str">
        <f t="shared" si="17"/>
        <v>Yes</v>
      </c>
      <c r="Z86" s="109" t="e">
        <f>VLOOKUP(V86,#REF!,2,FALSE)</f>
        <v>#REF!</v>
      </c>
    </row>
    <row r="87" spans="1:26" ht="16.2" hidden="1" x14ac:dyDescent="0.4">
      <c r="A87" s="171">
        <v>42081</v>
      </c>
      <c r="B87" s="126" t="s">
        <v>192</v>
      </c>
      <c r="C87" s="154"/>
      <c r="E87" s="154">
        <v>43.74</v>
      </c>
      <c r="F87" s="180">
        <f t="shared" si="15"/>
        <v>43.74</v>
      </c>
      <c r="H87" s="155" t="s">
        <v>56</v>
      </c>
      <c r="I87" s="162">
        <v>544</v>
      </c>
      <c r="J87" s="157" t="s">
        <v>51</v>
      </c>
      <c r="L87" s="158">
        <v>300022445</v>
      </c>
      <c r="M87" s="157">
        <f t="shared" si="19"/>
        <v>43.74</v>
      </c>
      <c r="N87" s="159"/>
      <c r="O87" s="126" t="str">
        <f t="shared" si="18"/>
        <v>B544 S/LINE</v>
      </c>
      <c r="P87" s="165">
        <f t="shared" si="10"/>
        <v>300022445</v>
      </c>
      <c r="Q87" s="166" t="str">
        <f t="shared" si="11"/>
        <v/>
      </c>
      <c r="R87" s="127">
        <f t="shared" si="12"/>
        <v>43.74</v>
      </c>
      <c r="S87" s="67" t="s">
        <v>58</v>
      </c>
      <c r="U87" s="109" t="str">
        <f t="shared" si="16"/>
        <v>2445</v>
      </c>
      <c r="V87" s="109" t="str">
        <f t="shared" si="14"/>
        <v>30002</v>
      </c>
      <c r="W87" s="109" t="e">
        <f>VLOOKUP(U87,#REF!,2,FALSE)</f>
        <v>#REF!</v>
      </c>
      <c r="X87" s="109" t="e">
        <f>VLOOKUP(U87,#REF!,5,FALSE)</f>
        <v>#REF!</v>
      </c>
      <c r="Y87" s="109" t="str">
        <f t="shared" si="17"/>
        <v>Yes</v>
      </c>
      <c r="Z87" s="109" t="e">
        <f>VLOOKUP(V87,#REF!,2,FALSE)</f>
        <v>#REF!</v>
      </c>
    </row>
    <row r="88" spans="1:26" ht="16.2" hidden="1" x14ac:dyDescent="0.4">
      <c r="A88" s="171">
        <v>42081</v>
      </c>
      <c r="B88" s="126" t="s">
        <v>192</v>
      </c>
      <c r="C88" s="154"/>
      <c r="E88" s="154">
        <v>458.73</v>
      </c>
      <c r="F88" s="180">
        <f t="shared" si="15"/>
        <v>458.73</v>
      </c>
      <c r="H88" s="155" t="s">
        <v>56</v>
      </c>
      <c r="I88" s="162">
        <v>545</v>
      </c>
      <c r="J88" s="157" t="s">
        <v>51</v>
      </c>
      <c r="L88" s="158">
        <v>300022445</v>
      </c>
      <c r="M88" s="157">
        <f t="shared" si="19"/>
        <v>458.73</v>
      </c>
      <c r="N88" s="159"/>
      <c r="O88" s="126" t="str">
        <f t="shared" si="18"/>
        <v>B545 S/LINE</v>
      </c>
      <c r="P88" s="165">
        <f t="shared" si="10"/>
        <v>300022445</v>
      </c>
      <c r="Q88" s="166" t="str">
        <f t="shared" si="11"/>
        <v/>
      </c>
      <c r="R88" s="127">
        <f t="shared" si="12"/>
        <v>458.73</v>
      </c>
      <c r="S88" s="67" t="s">
        <v>58</v>
      </c>
      <c r="U88" s="109" t="str">
        <f t="shared" si="16"/>
        <v>2445</v>
      </c>
      <c r="V88" s="109" t="str">
        <f t="shared" si="14"/>
        <v>30002</v>
      </c>
      <c r="W88" s="109" t="e">
        <f>VLOOKUP(U88,#REF!,2,FALSE)</f>
        <v>#REF!</v>
      </c>
      <c r="X88" s="109" t="e">
        <f>VLOOKUP(U88,#REF!,5,FALSE)</f>
        <v>#REF!</v>
      </c>
      <c r="Y88" s="109">
        <f t="shared" si="17"/>
        <v>0</v>
      </c>
      <c r="Z88" s="109" t="e">
        <f>VLOOKUP(V88,#REF!,2,FALSE)</f>
        <v>#REF!</v>
      </c>
    </row>
    <row r="89" spans="1:26" ht="16.2" hidden="1" x14ac:dyDescent="0.4">
      <c r="A89" s="171">
        <v>42082</v>
      </c>
      <c r="B89" s="126" t="s">
        <v>180</v>
      </c>
      <c r="C89" s="154"/>
      <c r="E89" s="154">
        <v>116000</v>
      </c>
      <c r="F89" s="180">
        <f t="shared" si="15"/>
        <v>116000</v>
      </c>
      <c r="H89" s="155" t="s">
        <v>56</v>
      </c>
      <c r="I89" s="162">
        <v>546</v>
      </c>
      <c r="J89" s="157" t="s">
        <v>51</v>
      </c>
      <c r="L89" s="158">
        <v>620185111</v>
      </c>
      <c r="M89" s="157">
        <f t="shared" si="19"/>
        <v>116000</v>
      </c>
      <c r="N89" s="159"/>
      <c r="O89" s="126" t="str">
        <f t="shared" si="18"/>
        <v>B546 SIBA DIRECT</v>
      </c>
      <c r="P89" s="165">
        <f t="shared" si="10"/>
        <v>620185111</v>
      </c>
      <c r="Q89" s="166" t="str">
        <f t="shared" si="11"/>
        <v/>
      </c>
      <c r="R89" s="127">
        <f t="shared" si="12"/>
        <v>116000</v>
      </c>
      <c r="S89" s="67" t="s">
        <v>58</v>
      </c>
      <c r="U89" s="109" t="str">
        <f t="shared" si="16"/>
        <v>5111</v>
      </c>
      <c r="V89" s="109" t="str">
        <f t="shared" si="14"/>
        <v>62018</v>
      </c>
      <c r="W89" s="109" t="e">
        <f>VLOOKUP(U89,#REF!,2,FALSE)</f>
        <v>#REF!</v>
      </c>
      <c r="X89" s="109" t="e">
        <f>VLOOKUP(U89,#REF!,5,FALSE)</f>
        <v>#REF!</v>
      </c>
      <c r="Y89" s="109">
        <f t="shared" si="17"/>
        <v>0</v>
      </c>
      <c r="Z89" s="109" t="e">
        <f>VLOOKUP(V89,#REF!,2,FALSE)</f>
        <v>#REF!</v>
      </c>
    </row>
    <row r="90" spans="1:26" ht="16.2" hidden="1" x14ac:dyDescent="0.4">
      <c r="A90" s="171">
        <v>42082</v>
      </c>
      <c r="B90" s="126" t="s">
        <v>193</v>
      </c>
      <c r="C90" s="154"/>
      <c r="E90" s="154">
        <v>24.3</v>
      </c>
      <c r="F90" s="180">
        <f t="shared" si="15"/>
        <v>24.3</v>
      </c>
      <c r="H90" s="155" t="s">
        <v>56</v>
      </c>
      <c r="I90" s="162">
        <v>547</v>
      </c>
      <c r="J90" s="157" t="s">
        <v>51</v>
      </c>
      <c r="L90" s="158">
        <v>300022445</v>
      </c>
      <c r="M90" s="157">
        <f t="shared" si="19"/>
        <v>24.3</v>
      </c>
      <c r="N90" s="159"/>
      <c r="O90" s="126" t="str">
        <f t="shared" si="18"/>
        <v>B547 WORLDPAY DD</v>
      </c>
      <c r="P90" s="165">
        <f t="shared" si="10"/>
        <v>300022445</v>
      </c>
      <c r="Q90" s="166" t="str">
        <f t="shared" si="11"/>
        <v/>
      </c>
      <c r="R90" s="127">
        <f t="shared" si="12"/>
        <v>24.3</v>
      </c>
      <c r="S90" s="67" t="s">
        <v>58</v>
      </c>
      <c r="U90" s="109" t="str">
        <f t="shared" si="16"/>
        <v>2445</v>
      </c>
      <c r="V90" s="109" t="str">
        <f t="shared" si="14"/>
        <v>30002</v>
      </c>
      <c r="W90" s="109" t="e">
        <f>VLOOKUP(U90,#REF!,2,FALSE)</f>
        <v>#REF!</v>
      </c>
      <c r="X90" s="109" t="e">
        <f>VLOOKUP(U90,#REF!,5,FALSE)</f>
        <v>#REF!</v>
      </c>
      <c r="Y90" s="109" t="str">
        <f t="shared" si="17"/>
        <v>Yes</v>
      </c>
      <c r="Z90" s="109" t="e">
        <f>VLOOKUP(V90,#REF!,2,FALSE)</f>
        <v>#REF!</v>
      </c>
    </row>
    <row r="91" spans="1:26" ht="16.2" x14ac:dyDescent="0.4">
      <c r="A91" s="171">
        <v>42083</v>
      </c>
      <c r="B91" s="126" t="s">
        <v>194</v>
      </c>
      <c r="C91" s="154"/>
      <c r="E91" s="154">
        <v>579.5</v>
      </c>
      <c r="F91" s="180">
        <f t="shared" si="15"/>
        <v>579.5</v>
      </c>
      <c r="H91" s="155" t="s">
        <v>56</v>
      </c>
      <c r="I91" s="162">
        <v>548</v>
      </c>
      <c r="J91" s="157" t="s">
        <v>51</v>
      </c>
      <c r="L91" s="158">
        <v>620199600</v>
      </c>
      <c r="M91" s="157">
        <f t="shared" si="19"/>
        <v>579.5</v>
      </c>
      <c r="N91" s="159"/>
      <c r="O91" s="126" t="str">
        <f t="shared" si="18"/>
        <v>B548 BILL PAYMENT - MS L E ELLIS</v>
      </c>
      <c r="P91" s="165">
        <f t="shared" si="10"/>
        <v>620199600</v>
      </c>
      <c r="Q91" s="166" t="str">
        <f t="shared" si="11"/>
        <v/>
      </c>
      <c r="R91" s="127">
        <f t="shared" si="12"/>
        <v>579.5</v>
      </c>
      <c r="S91" s="67" t="s">
        <v>58</v>
      </c>
      <c r="U91" s="109" t="str">
        <f t="shared" si="16"/>
        <v>9600</v>
      </c>
      <c r="V91" s="109" t="str">
        <f t="shared" si="14"/>
        <v>62019</v>
      </c>
      <c r="W91" s="109" t="e">
        <f>VLOOKUP(U91,#REF!,2,FALSE)</f>
        <v>#REF!</v>
      </c>
      <c r="X91" s="109" t="e">
        <f>VLOOKUP(U91,#REF!,5,FALSE)</f>
        <v>#REF!</v>
      </c>
      <c r="Y91" s="109">
        <f t="shared" si="17"/>
        <v>0</v>
      </c>
      <c r="Z91" s="109" t="e">
        <f>VLOOKUP(V91,#REF!,2,FALSE)</f>
        <v>#REF!</v>
      </c>
    </row>
    <row r="92" spans="1:26" ht="16.2" x14ac:dyDescent="0.4">
      <c r="A92" s="171">
        <v>42086</v>
      </c>
      <c r="B92" s="171" t="s">
        <v>195</v>
      </c>
      <c r="C92" s="154"/>
      <c r="E92" s="154">
        <v>1000</v>
      </c>
      <c r="F92" s="180">
        <f t="shared" si="15"/>
        <v>1000</v>
      </c>
      <c r="H92" s="155" t="s">
        <v>56</v>
      </c>
      <c r="I92" s="162">
        <v>549</v>
      </c>
      <c r="J92" s="157" t="s">
        <v>51</v>
      </c>
      <c r="L92" s="158">
        <v>801017055</v>
      </c>
      <c r="M92" s="157">
        <v>1000</v>
      </c>
      <c r="N92" s="159"/>
      <c r="O92" s="126" t="str">
        <f t="shared" si="18"/>
        <v>B549 ROYAL MAIL WEST DIRECT DEBIT</v>
      </c>
      <c r="P92" s="165">
        <f t="shared" ref="P92:P110" si="20">+L92</f>
        <v>801017055</v>
      </c>
      <c r="Q92" s="166" t="str">
        <f t="shared" ref="Q92:Q110" si="21">IF(M92&gt;0,""," ")</f>
        <v/>
      </c>
      <c r="R92" s="127">
        <f t="shared" ref="R92:R110" si="22">+M92+N92</f>
        <v>1000</v>
      </c>
      <c r="S92" s="67" t="s">
        <v>58</v>
      </c>
      <c r="U92" s="109" t="str">
        <f t="shared" si="16"/>
        <v>7055</v>
      </c>
      <c r="V92" s="109" t="str">
        <f t="shared" si="14"/>
        <v>80101</v>
      </c>
      <c r="W92" s="109" t="e">
        <f>VLOOKUP(U92,#REF!,2,FALSE)</f>
        <v>#REF!</v>
      </c>
      <c r="X92" s="109" t="e">
        <f>VLOOKUP(U92,#REF!,5,FALSE)</f>
        <v>#REF!</v>
      </c>
      <c r="Y92" s="109">
        <f t="shared" si="17"/>
        <v>0</v>
      </c>
      <c r="Z92" s="109" t="e">
        <f>VLOOKUP(V92,#REF!,2,FALSE)</f>
        <v>#REF!</v>
      </c>
    </row>
    <row r="93" spans="1:26" ht="16.2" hidden="1" x14ac:dyDescent="0.4">
      <c r="A93" s="171">
        <v>42087</v>
      </c>
      <c r="B93" s="126" t="s">
        <v>196</v>
      </c>
      <c r="C93" s="154"/>
      <c r="E93" s="154">
        <v>63.24</v>
      </c>
      <c r="F93" s="180">
        <f t="shared" si="15"/>
        <v>63.24</v>
      </c>
      <c r="H93" s="155" t="s">
        <v>56</v>
      </c>
      <c r="I93" s="162">
        <v>550</v>
      </c>
      <c r="J93" s="157" t="s">
        <v>51</v>
      </c>
      <c r="L93" s="158">
        <v>300022445</v>
      </c>
      <c r="M93" s="157">
        <f t="shared" ref="M93:M98" si="23">E93</f>
        <v>63.24</v>
      </c>
      <c r="N93" s="159"/>
      <c r="O93" s="126" t="str">
        <f t="shared" si="18"/>
        <v>B550 EBS DIRECT DEBIT</v>
      </c>
      <c r="P93" s="165">
        <f t="shared" si="20"/>
        <v>300022445</v>
      </c>
      <c r="Q93" s="166" t="str">
        <f t="shared" si="21"/>
        <v/>
      </c>
      <c r="R93" s="127">
        <f t="shared" si="22"/>
        <v>63.24</v>
      </c>
      <c r="S93" s="67" t="s">
        <v>58</v>
      </c>
      <c r="U93" s="109" t="str">
        <f t="shared" si="16"/>
        <v>2445</v>
      </c>
      <c r="V93" s="109" t="str">
        <f t="shared" si="14"/>
        <v>30002</v>
      </c>
      <c r="W93" s="109" t="e">
        <f>VLOOKUP(U93,#REF!,2,FALSE)</f>
        <v>#REF!</v>
      </c>
      <c r="X93" s="109" t="e">
        <f>VLOOKUP(U93,#REF!,5,FALSE)</f>
        <v>#REF!</v>
      </c>
      <c r="Y93" s="109" t="str">
        <f t="shared" si="17"/>
        <v>Yes</v>
      </c>
      <c r="Z93" s="109" t="e">
        <f>VLOOKUP(V93,#REF!,2,FALSE)</f>
        <v>#REF!</v>
      </c>
    </row>
    <row r="94" spans="1:26" ht="16.2" hidden="1" x14ac:dyDescent="0.4">
      <c r="A94" s="171">
        <v>42088</v>
      </c>
      <c r="B94" s="126" t="s">
        <v>197</v>
      </c>
      <c r="C94" s="154"/>
      <c r="E94" s="154">
        <v>246668.52</v>
      </c>
      <c r="F94" s="180">
        <f t="shared" si="15"/>
        <v>246668.52</v>
      </c>
      <c r="H94" s="155" t="s">
        <v>56</v>
      </c>
      <c r="I94" s="162">
        <v>551</v>
      </c>
      <c r="J94" s="157" t="s">
        <v>51</v>
      </c>
      <c r="L94" s="158">
        <v>600035241</v>
      </c>
      <c r="M94" s="157">
        <f t="shared" si="23"/>
        <v>246668.52</v>
      </c>
      <c r="N94" s="159"/>
      <c r="O94" s="126" t="str">
        <f t="shared" si="18"/>
        <v>B551 PAYROLL BACS</v>
      </c>
      <c r="P94" s="165">
        <f t="shared" si="20"/>
        <v>600035241</v>
      </c>
      <c r="Q94" s="166" t="str">
        <f t="shared" si="21"/>
        <v/>
      </c>
      <c r="R94" s="127">
        <f t="shared" si="22"/>
        <v>246668.52</v>
      </c>
      <c r="S94" s="67" t="s">
        <v>58</v>
      </c>
      <c r="U94" s="109" t="str">
        <f t="shared" si="16"/>
        <v>5241</v>
      </c>
      <c r="V94" s="109" t="str">
        <f t="shared" si="14"/>
        <v>60003</v>
      </c>
      <c r="W94" s="109" t="e">
        <f>VLOOKUP(U94,#REF!,2,FALSE)</f>
        <v>#REF!</v>
      </c>
      <c r="X94" s="109" t="e">
        <f>VLOOKUP(U94,#REF!,5,FALSE)</f>
        <v>#REF!</v>
      </c>
      <c r="Y94" s="109">
        <f t="shared" si="17"/>
        <v>0</v>
      </c>
      <c r="Z94" s="109" t="e">
        <f>VLOOKUP(V94,#REF!,2,FALSE)</f>
        <v>#REF!</v>
      </c>
    </row>
    <row r="95" spans="1:26" ht="16.2" hidden="1" x14ac:dyDescent="0.4">
      <c r="A95" s="171">
        <v>42089</v>
      </c>
      <c r="B95" s="126" t="s">
        <v>189</v>
      </c>
      <c r="C95" s="154"/>
      <c r="E95" s="154">
        <v>100</v>
      </c>
      <c r="F95" s="180">
        <f t="shared" si="15"/>
        <v>100</v>
      </c>
      <c r="H95" s="155" t="s">
        <v>56</v>
      </c>
      <c r="I95" s="162">
        <v>552</v>
      </c>
      <c r="J95" s="157" t="s">
        <v>51</v>
      </c>
      <c r="L95" s="158">
        <v>120035007</v>
      </c>
      <c r="M95" s="157">
        <f t="shared" si="23"/>
        <v>100</v>
      </c>
      <c r="N95" s="159"/>
      <c r="O95" s="126" t="str">
        <f t="shared" si="18"/>
        <v>B552 CHAPS TRANSFER</v>
      </c>
      <c r="P95" s="165">
        <f t="shared" si="20"/>
        <v>120035007</v>
      </c>
      <c r="Q95" s="166" t="str">
        <f t="shared" si="21"/>
        <v/>
      </c>
      <c r="R95" s="127">
        <f t="shared" si="22"/>
        <v>100</v>
      </c>
      <c r="S95" s="67" t="s">
        <v>58</v>
      </c>
      <c r="U95" s="109" t="str">
        <f t="shared" si="16"/>
        <v>5007</v>
      </c>
      <c r="V95" s="109" t="str">
        <f t="shared" si="14"/>
        <v>12003</v>
      </c>
      <c r="W95" s="109" t="e">
        <f>VLOOKUP(U95,#REF!,2,FALSE)</f>
        <v>#REF!</v>
      </c>
      <c r="X95" s="109" t="e">
        <f>VLOOKUP(U95,#REF!,5,FALSE)</f>
        <v>#REF!</v>
      </c>
      <c r="Y95" s="109" t="str">
        <f t="shared" si="17"/>
        <v>Yes</v>
      </c>
      <c r="Z95" s="109" t="e">
        <f>VLOOKUP(V95,#REF!,2,FALSE)</f>
        <v>#REF!</v>
      </c>
    </row>
    <row r="96" spans="1:26" ht="16.2" hidden="1" x14ac:dyDescent="0.4">
      <c r="A96" s="171">
        <v>42089</v>
      </c>
      <c r="B96" s="126" t="s">
        <v>198</v>
      </c>
      <c r="C96" s="154"/>
      <c r="E96" s="154">
        <v>71.5</v>
      </c>
      <c r="F96" s="180">
        <f t="shared" si="15"/>
        <v>71.5</v>
      </c>
      <c r="H96" s="155" t="s">
        <v>56</v>
      </c>
      <c r="I96" s="162">
        <v>553</v>
      </c>
      <c r="L96" s="158">
        <v>399020985</v>
      </c>
      <c r="M96" s="157">
        <f t="shared" si="23"/>
        <v>71.5</v>
      </c>
      <c r="N96" s="159"/>
      <c r="O96" s="126" t="str">
        <f t="shared" si="18"/>
        <v>B553BILL PAYMENT - DIANE WOOD EYES</v>
      </c>
      <c r="P96" s="165">
        <f t="shared" si="20"/>
        <v>399020985</v>
      </c>
      <c r="Q96" s="166" t="str">
        <f t="shared" si="21"/>
        <v/>
      </c>
      <c r="R96" s="127">
        <f t="shared" si="22"/>
        <v>71.5</v>
      </c>
      <c r="S96" s="67" t="s">
        <v>58</v>
      </c>
      <c r="U96" s="109" t="str">
        <f t="shared" si="16"/>
        <v>0985</v>
      </c>
      <c r="V96" s="109" t="str">
        <f t="shared" si="14"/>
        <v>39902</v>
      </c>
      <c r="W96" s="109" t="e">
        <f>VLOOKUP(U96,#REF!,2,FALSE)</f>
        <v>#REF!</v>
      </c>
      <c r="X96" s="109" t="e">
        <f>VLOOKUP(U96,#REF!,5,FALSE)</f>
        <v>#REF!</v>
      </c>
      <c r="Y96" s="109" t="str">
        <f t="shared" si="17"/>
        <v>Yes</v>
      </c>
      <c r="Z96" s="109" t="e">
        <f>VLOOKUP(V96,#REF!,2,FALSE)</f>
        <v>#REF!</v>
      </c>
    </row>
    <row r="97" spans="1:26" ht="16.2" hidden="1" x14ac:dyDescent="0.4">
      <c r="A97" s="171">
        <v>42089</v>
      </c>
      <c r="B97" s="126" t="s">
        <v>199</v>
      </c>
      <c r="C97" s="154"/>
      <c r="E97" s="154">
        <v>65</v>
      </c>
      <c r="F97" s="180">
        <f t="shared" si="15"/>
        <v>65</v>
      </c>
      <c r="H97" s="155" t="s">
        <v>56</v>
      </c>
      <c r="I97" s="162">
        <v>554</v>
      </c>
      <c r="J97" s="157" t="s">
        <v>51</v>
      </c>
      <c r="L97" s="158">
        <v>399020985</v>
      </c>
      <c r="M97" s="157">
        <f t="shared" si="23"/>
        <v>65</v>
      </c>
      <c r="N97" s="159"/>
      <c r="O97" s="126" t="str">
        <f t="shared" si="18"/>
        <v>B554 BILL PAYMENT - J CRAMP EYES</v>
      </c>
      <c r="P97" s="165">
        <f t="shared" si="20"/>
        <v>399020985</v>
      </c>
      <c r="Q97" s="166" t="str">
        <f t="shared" si="21"/>
        <v/>
      </c>
      <c r="R97" s="127">
        <f t="shared" si="22"/>
        <v>65</v>
      </c>
      <c r="S97" s="67" t="s">
        <v>58</v>
      </c>
      <c r="U97" s="109" t="str">
        <f t="shared" si="16"/>
        <v>0985</v>
      </c>
      <c r="V97" s="109" t="str">
        <f t="shared" si="14"/>
        <v>39902</v>
      </c>
      <c r="W97" s="109" t="e">
        <f>VLOOKUP(U97,#REF!,2,FALSE)</f>
        <v>#REF!</v>
      </c>
      <c r="X97" s="109" t="e">
        <f>VLOOKUP(U97,#REF!,5,FALSE)</f>
        <v>#REF!</v>
      </c>
      <c r="Y97" s="109" t="str">
        <f t="shared" si="17"/>
        <v>Yes</v>
      </c>
      <c r="Z97" s="109" t="e">
        <f>VLOOKUP(V97,#REF!,2,FALSE)</f>
        <v>#REF!</v>
      </c>
    </row>
    <row r="98" spans="1:26" ht="16.2" hidden="1" x14ac:dyDescent="0.4">
      <c r="A98" s="171">
        <v>42090</v>
      </c>
      <c r="B98" s="126" t="s">
        <v>180</v>
      </c>
      <c r="C98" s="154"/>
      <c r="E98" s="154">
        <v>18000</v>
      </c>
      <c r="F98" s="180">
        <f t="shared" si="15"/>
        <v>18000</v>
      </c>
      <c r="H98" s="155" t="s">
        <v>56</v>
      </c>
      <c r="I98" s="162">
        <v>555</v>
      </c>
      <c r="J98" s="157" t="s">
        <v>51</v>
      </c>
      <c r="L98" s="158">
        <v>620185111</v>
      </c>
      <c r="M98" s="157">
        <f t="shared" si="23"/>
        <v>18000</v>
      </c>
      <c r="N98" s="159"/>
      <c r="O98" s="126" t="str">
        <f t="shared" si="18"/>
        <v>B555 SIBA DIRECT</v>
      </c>
      <c r="P98" s="165">
        <f t="shared" si="20"/>
        <v>620185111</v>
      </c>
      <c r="Q98" s="166" t="str">
        <f t="shared" si="21"/>
        <v/>
      </c>
      <c r="R98" s="127">
        <f t="shared" si="22"/>
        <v>18000</v>
      </c>
      <c r="S98" s="67" t="s">
        <v>58</v>
      </c>
      <c r="U98" s="109" t="str">
        <f t="shared" si="16"/>
        <v>5111</v>
      </c>
      <c r="V98" s="109" t="str">
        <f t="shared" si="14"/>
        <v>62018</v>
      </c>
      <c r="W98" s="109" t="e">
        <f>VLOOKUP(U98,#REF!,2,FALSE)</f>
        <v>#REF!</v>
      </c>
      <c r="X98" s="109" t="e">
        <f>VLOOKUP(U98,#REF!,5,FALSE)</f>
        <v>#REF!</v>
      </c>
      <c r="Y98" s="109">
        <f t="shared" si="17"/>
        <v>0</v>
      </c>
      <c r="Z98" s="109" t="e">
        <f>VLOOKUP(V98,#REF!,2,FALSE)</f>
        <v>#REF!</v>
      </c>
    </row>
    <row r="99" spans="1:26" ht="16.2" x14ac:dyDescent="0.4">
      <c r="A99" s="171">
        <v>42090</v>
      </c>
      <c r="B99" s="126" t="s">
        <v>200</v>
      </c>
      <c r="C99" s="154"/>
      <c r="E99" s="154">
        <v>1582.67</v>
      </c>
      <c r="F99" s="180">
        <f t="shared" si="15"/>
        <v>1582.67</v>
      </c>
      <c r="H99" s="155" t="s">
        <v>56</v>
      </c>
      <c r="I99" s="162">
        <v>556</v>
      </c>
      <c r="J99" s="157" t="s">
        <v>51</v>
      </c>
      <c r="L99" s="158">
        <v>303012701</v>
      </c>
      <c r="M99" s="157">
        <v>932.34</v>
      </c>
      <c r="N99" s="159"/>
      <c r="O99" s="126" t="str">
        <f t="shared" si="18"/>
        <v>B556 ROYAL MAIL MIDLAND DIRECT DEBIT</v>
      </c>
      <c r="P99" s="165">
        <f t="shared" si="20"/>
        <v>303012701</v>
      </c>
      <c r="Q99" s="166" t="str">
        <f t="shared" si="21"/>
        <v/>
      </c>
      <c r="R99" s="127">
        <f t="shared" si="22"/>
        <v>932.34</v>
      </c>
      <c r="S99" s="67" t="s">
        <v>58</v>
      </c>
      <c r="U99" s="109" t="str">
        <f t="shared" si="16"/>
        <v>2701</v>
      </c>
      <c r="V99" s="109" t="str">
        <f t="shared" si="14"/>
        <v>30301</v>
      </c>
      <c r="W99" s="109" t="e">
        <f>VLOOKUP(U99,#REF!,2,FALSE)</f>
        <v>#REF!</v>
      </c>
      <c r="X99" s="109" t="e">
        <f>VLOOKUP(U99,#REF!,5,FALSE)</f>
        <v>#REF!</v>
      </c>
      <c r="Y99" s="109">
        <f t="shared" si="17"/>
        <v>0</v>
      </c>
      <c r="Z99" s="109" t="e">
        <f>VLOOKUP(V99,#REF!,2,FALSE)</f>
        <v>#REF!</v>
      </c>
    </row>
    <row r="100" spans="1:26" ht="16.2" hidden="1" x14ac:dyDescent="0.4">
      <c r="A100" s="171">
        <v>42090</v>
      </c>
      <c r="B100" s="126" t="s">
        <v>200</v>
      </c>
      <c r="C100" s="154"/>
      <c r="E100" s="154"/>
      <c r="F100" s="180">
        <f t="shared" si="15"/>
        <v>0</v>
      </c>
      <c r="H100" s="155" t="s">
        <v>56</v>
      </c>
      <c r="I100" s="162">
        <v>556</v>
      </c>
      <c r="L100" s="158">
        <v>303032701</v>
      </c>
      <c r="M100" s="157">
        <v>16.829999999999998</v>
      </c>
      <c r="N100" s="159"/>
      <c r="O100" s="126" t="str">
        <f>CONCATENATE(,H100,I100,J100,K100,B100)</f>
        <v>B556ROYAL MAIL MIDLAND DIRECT DEBIT</v>
      </c>
      <c r="P100" s="165">
        <f>+L100</f>
        <v>303032701</v>
      </c>
      <c r="Q100" s="166" t="str">
        <f>IF(M100&gt;0,""," ")</f>
        <v/>
      </c>
      <c r="R100" s="127">
        <f>+M100+N100</f>
        <v>16.829999999999998</v>
      </c>
      <c r="S100" s="67" t="s">
        <v>58</v>
      </c>
      <c r="U100" s="109" t="str">
        <f t="shared" si="16"/>
        <v>2701</v>
      </c>
      <c r="V100" s="109" t="str">
        <f t="shared" ref="V100:V104" si="24">LEFT(P100,5)</f>
        <v>30303</v>
      </c>
      <c r="W100" s="109" t="e">
        <f>VLOOKUP(U100,#REF!,2,FALSE)</f>
        <v>#REF!</v>
      </c>
      <c r="X100" s="109" t="e">
        <f>VLOOKUP(U100,#REF!,5,FALSE)</f>
        <v>#REF!</v>
      </c>
      <c r="Y100" s="109" t="str">
        <f t="shared" si="17"/>
        <v>Yes</v>
      </c>
      <c r="Z100" s="109" t="e">
        <f>VLOOKUP(V100,#REF!,2,FALSE)</f>
        <v>#REF!</v>
      </c>
    </row>
    <row r="101" spans="1:26" ht="16.2" x14ac:dyDescent="0.4">
      <c r="A101" s="171">
        <v>42090</v>
      </c>
      <c r="B101" s="126" t="s">
        <v>200</v>
      </c>
      <c r="C101" s="154"/>
      <c r="E101" s="154"/>
      <c r="F101" s="180">
        <f t="shared" si="15"/>
        <v>0</v>
      </c>
      <c r="H101" s="155" t="s">
        <v>56</v>
      </c>
      <c r="I101" s="162">
        <v>556</v>
      </c>
      <c r="L101" s="158">
        <v>303022701</v>
      </c>
      <c r="M101" s="157">
        <v>369.72</v>
      </c>
      <c r="N101" s="159"/>
      <c r="O101" s="126" t="str">
        <f>CONCATENATE(,H101,I101,J101,K101,B101)</f>
        <v>B556ROYAL MAIL MIDLAND DIRECT DEBIT</v>
      </c>
      <c r="P101" s="165">
        <f>+L101</f>
        <v>303022701</v>
      </c>
      <c r="Q101" s="166" t="str">
        <f>IF(M101&gt;0,""," ")</f>
        <v/>
      </c>
      <c r="R101" s="127">
        <f>+M101+N101</f>
        <v>369.72</v>
      </c>
      <c r="S101" s="67" t="s">
        <v>58</v>
      </c>
      <c r="U101" s="109" t="str">
        <f t="shared" si="16"/>
        <v>2701</v>
      </c>
      <c r="V101" s="109" t="str">
        <f t="shared" si="24"/>
        <v>30302</v>
      </c>
      <c r="W101" s="109" t="e">
        <f>VLOOKUP(U101,#REF!,2,FALSE)</f>
        <v>#REF!</v>
      </c>
      <c r="X101" s="109" t="e">
        <f>VLOOKUP(U101,#REF!,5,FALSE)</f>
        <v>#REF!</v>
      </c>
      <c r="Y101" s="109">
        <f t="shared" si="17"/>
        <v>0</v>
      </c>
      <c r="Z101" s="109" t="e">
        <f>VLOOKUP(V101,#REF!,2,FALSE)</f>
        <v>#REF!</v>
      </c>
    </row>
    <row r="102" spans="1:26" ht="16.2" hidden="1" x14ac:dyDescent="0.4">
      <c r="A102" s="171">
        <v>42090</v>
      </c>
      <c r="B102" s="126" t="s">
        <v>201</v>
      </c>
      <c r="C102" s="154"/>
      <c r="E102" s="154"/>
      <c r="F102" s="180">
        <f t="shared" si="15"/>
        <v>0</v>
      </c>
      <c r="H102" s="155" t="s">
        <v>56</v>
      </c>
      <c r="I102" s="162">
        <v>556</v>
      </c>
      <c r="L102" s="158">
        <v>600165005</v>
      </c>
      <c r="M102" s="157">
        <v>263.77999999999997</v>
      </c>
      <c r="N102" s="159"/>
      <c r="O102" s="126" t="str">
        <f>CONCATENATE(,H102,I102,J102,K102,B102)</f>
        <v>B556ROYAL MAIL MIDLAND DD VAT</v>
      </c>
      <c r="P102" s="165">
        <f>+L102</f>
        <v>600165005</v>
      </c>
      <c r="Q102" s="166" t="str">
        <f>IF(M102&gt;0,""," ")</f>
        <v/>
      </c>
      <c r="R102" s="127">
        <f>+M102+N102</f>
        <v>263.77999999999997</v>
      </c>
      <c r="S102" s="67" t="s">
        <v>58</v>
      </c>
      <c r="U102" s="109" t="str">
        <f t="shared" si="16"/>
        <v>5005</v>
      </c>
      <c r="V102" s="109" t="str">
        <f t="shared" si="24"/>
        <v>60016</v>
      </c>
      <c r="W102" s="109" t="e">
        <f>VLOOKUP(U102,#REF!,2,FALSE)</f>
        <v>#REF!</v>
      </c>
      <c r="X102" s="109" t="e">
        <f>VLOOKUP(U102,#REF!,5,FALSE)</f>
        <v>#REF!</v>
      </c>
      <c r="Y102" s="109">
        <f t="shared" si="17"/>
        <v>0</v>
      </c>
      <c r="Z102" s="109" t="e">
        <f>VLOOKUP(V102,#REF!,2,FALSE)</f>
        <v>#REF!</v>
      </c>
    </row>
    <row r="103" spans="1:26" ht="16.2" x14ac:dyDescent="0.4">
      <c r="A103" s="171">
        <v>42093</v>
      </c>
      <c r="B103" s="126" t="s">
        <v>202</v>
      </c>
      <c r="C103" s="154"/>
      <c r="E103" s="154">
        <v>288596.7</v>
      </c>
      <c r="F103" s="180">
        <f t="shared" si="15"/>
        <v>288596.7</v>
      </c>
      <c r="H103" s="155" t="s">
        <v>56</v>
      </c>
      <c r="I103" s="162">
        <v>557</v>
      </c>
      <c r="J103" s="157" t="s">
        <v>51</v>
      </c>
      <c r="L103" s="158">
        <v>620155113</v>
      </c>
      <c r="M103" s="157">
        <v>269596.7</v>
      </c>
      <c r="N103" s="159"/>
      <c r="O103" s="126" t="str">
        <f>CONCATENATE(,H103,I103,J103,K103,B103)</f>
        <v>B557 GBS RE PBL WRK LOA E05222</v>
      </c>
      <c r="P103" s="165">
        <f>+L103</f>
        <v>620155113</v>
      </c>
      <c r="Q103" s="166" t="str">
        <f>IF(M103&gt;0,""," ")</f>
        <v/>
      </c>
      <c r="R103" s="127">
        <f>+M103+N103</f>
        <v>269596.7</v>
      </c>
      <c r="S103" s="67" t="s">
        <v>58</v>
      </c>
      <c r="U103" s="109" t="str">
        <f t="shared" si="16"/>
        <v>5113</v>
      </c>
      <c r="V103" s="109" t="str">
        <f t="shared" si="24"/>
        <v>62015</v>
      </c>
      <c r="W103" s="109" t="e">
        <f>VLOOKUP(U103,#REF!,2,FALSE)</f>
        <v>#REF!</v>
      </c>
      <c r="X103" s="109" t="e">
        <f>VLOOKUP(U103,#REF!,5,FALSE)</f>
        <v>#REF!</v>
      </c>
      <c r="Y103" s="109">
        <f t="shared" si="17"/>
        <v>0</v>
      </c>
      <c r="Z103" s="109" t="e">
        <f>VLOOKUP(V103,#REF!,2,FALSE)</f>
        <v>#REF!</v>
      </c>
    </row>
    <row r="104" spans="1:26" ht="16.2" x14ac:dyDescent="0.4">
      <c r="A104" s="171">
        <v>42093</v>
      </c>
      <c r="B104" s="126" t="s">
        <v>202</v>
      </c>
      <c r="C104" s="154"/>
      <c r="E104" s="154"/>
      <c r="F104" s="180">
        <f t="shared" si="15"/>
        <v>0</v>
      </c>
      <c r="H104" s="155" t="s">
        <v>56</v>
      </c>
      <c r="I104" s="162">
        <v>557</v>
      </c>
      <c r="L104" s="158">
        <v>620155113</v>
      </c>
      <c r="M104" s="157">
        <v>19000</v>
      </c>
      <c r="N104" s="159"/>
      <c r="O104" s="126" t="str">
        <f>CONCATENATE(,H104,I104,J104,K104,B104)</f>
        <v>B557GBS RE PBL WRK LOA E05222</v>
      </c>
      <c r="P104" s="165">
        <f>+L104</f>
        <v>620155113</v>
      </c>
      <c r="Q104" s="166" t="str">
        <f>IF(M104&gt;0,""," ")</f>
        <v/>
      </c>
      <c r="R104" s="127">
        <f>+M104+N104</f>
        <v>19000</v>
      </c>
      <c r="S104" s="67" t="s">
        <v>58</v>
      </c>
      <c r="U104" s="109" t="str">
        <f t="shared" si="16"/>
        <v>5113</v>
      </c>
      <c r="V104" s="109" t="str">
        <f t="shared" si="24"/>
        <v>62015</v>
      </c>
      <c r="W104" s="109" t="e">
        <f>VLOOKUP(U104,#REF!,2,FALSE)</f>
        <v>#REF!</v>
      </c>
      <c r="X104" s="109" t="e">
        <f>VLOOKUP(U104,#REF!,5,FALSE)</f>
        <v>#REF!</v>
      </c>
      <c r="Y104" s="109">
        <f t="shared" si="17"/>
        <v>0</v>
      </c>
      <c r="Z104" s="109" t="e">
        <f>VLOOKUP(V104,#REF!,2,FALSE)</f>
        <v>#REF!</v>
      </c>
    </row>
    <row r="105" spans="1:26" ht="16.2" hidden="1" x14ac:dyDescent="0.4">
      <c r="A105" s="171">
        <v>42094</v>
      </c>
      <c r="B105" s="126" t="s">
        <v>203</v>
      </c>
      <c r="C105" s="154"/>
      <c r="E105" s="154">
        <v>110.94</v>
      </c>
      <c r="F105" s="181">
        <f t="shared" si="15"/>
        <v>110.94</v>
      </c>
      <c r="H105" s="155" t="s">
        <v>56</v>
      </c>
      <c r="I105" s="162">
        <v>558</v>
      </c>
      <c r="J105" s="157" t="s">
        <v>51</v>
      </c>
      <c r="L105" s="158">
        <v>300022445</v>
      </c>
      <c r="M105" s="157">
        <f>E105</f>
        <v>110.94</v>
      </c>
      <c r="N105" s="159"/>
      <c r="O105" s="126" t="str">
        <f t="shared" ref="O105:O110" si="25">CONCATENATE(,H105,I105,J105,K105,B105)</f>
        <v>B558 INTEREST 02-MAR ON GROUP</v>
      </c>
      <c r="P105" s="165">
        <f t="shared" si="20"/>
        <v>300022445</v>
      </c>
      <c r="Q105" s="166" t="str">
        <f t="shared" si="21"/>
        <v/>
      </c>
      <c r="R105" s="127">
        <f t="shared" si="22"/>
        <v>110.94</v>
      </c>
      <c r="S105" s="67" t="s">
        <v>58</v>
      </c>
      <c r="U105" s="109" t="str">
        <f t="shared" ref="U105:U110" si="26">RIGHT(P105,4)</f>
        <v>2445</v>
      </c>
      <c r="V105" s="109" t="str">
        <f t="shared" ref="V105:V110" si="27">LEFT(P105,5)</f>
        <v>30002</v>
      </c>
      <c r="W105" s="109" t="e">
        <f>VLOOKUP(U105,#REF!,2,FALSE)</f>
        <v>#REF!</v>
      </c>
      <c r="X105" s="109" t="e">
        <f>VLOOKUP(U105,#REF!,5,FALSE)</f>
        <v>#REF!</v>
      </c>
      <c r="Y105" s="109" t="str">
        <f t="shared" si="17"/>
        <v>Yes</v>
      </c>
      <c r="Z105" s="109" t="e">
        <f>VLOOKUP(V105,#REF!,2,FALSE)</f>
        <v>#REF!</v>
      </c>
    </row>
    <row r="106" spans="1:26" ht="16.2" hidden="1" x14ac:dyDescent="0.4">
      <c r="A106" s="171">
        <v>42094</v>
      </c>
      <c r="B106" s="126" t="s">
        <v>204</v>
      </c>
      <c r="C106" s="154"/>
      <c r="E106" s="154">
        <v>540.03</v>
      </c>
      <c r="F106" s="181">
        <f t="shared" si="15"/>
        <v>540.03</v>
      </c>
      <c r="H106" s="155" t="s">
        <v>56</v>
      </c>
      <c r="I106" s="162">
        <v>559</v>
      </c>
      <c r="J106" s="157" t="s">
        <v>51</v>
      </c>
      <c r="L106" s="158">
        <v>300022445</v>
      </c>
      <c r="M106" s="157">
        <f>E106</f>
        <v>540.03</v>
      </c>
      <c r="N106" s="159"/>
      <c r="O106" s="126" t="str">
        <f t="shared" si="25"/>
        <v>B559 CHARGES 27-FEB ON GROUP</v>
      </c>
      <c r="P106" s="165">
        <f t="shared" si="20"/>
        <v>300022445</v>
      </c>
      <c r="Q106" s="166" t="str">
        <f t="shared" si="21"/>
        <v/>
      </c>
      <c r="R106" s="127">
        <f t="shared" si="22"/>
        <v>540.03</v>
      </c>
      <c r="S106" s="67" t="s">
        <v>58</v>
      </c>
      <c r="U106" s="109" t="str">
        <f t="shared" si="26"/>
        <v>2445</v>
      </c>
      <c r="V106" s="109" t="str">
        <f t="shared" si="27"/>
        <v>30002</v>
      </c>
      <c r="W106" s="109" t="e">
        <f>VLOOKUP(U106,#REF!,2,FALSE)</f>
        <v>#REF!</v>
      </c>
      <c r="X106" s="109" t="e">
        <f>VLOOKUP(U106,#REF!,5,FALSE)</f>
        <v>#REF!</v>
      </c>
      <c r="Y106" s="109">
        <f t="shared" si="17"/>
        <v>0</v>
      </c>
      <c r="Z106" s="109" t="e">
        <f>VLOOKUP(V106,#REF!,2,FALSE)</f>
        <v>#REF!</v>
      </c>
    </row>
    <row r="107" spans="1:26" ht="16.2" x14ac:dyDescent="0.4">
      <c r="A107" s="171">
        <v>42094</v>
      </c>
      <c r="B107" s="126" t="s">
        <v>205</v>
      </c>
      <c r="C107" s="154"/>
      <c r="E107" s="154">
        <v>2360</v>
      </c>
      <c r="F107" s="181">
        <f t="shared" si="15"/>
        <v>2360</v>
      </c>
      <c r="H107" s="155" t="s">
        <v>56</v>
      </c>
      <c r="I107" s="162">
        <v>560</v>
      </c>
      <c r="J107" s="157" t="s">
        <v>51</v>
      </c>
      <c r="L107" s="158">
        <v>399022423</v>
      </c>
      <c r="M107" s="157">
        <v>2360</v>
      </c>
      <c r="N107" s="159"/>
      <c r="O107" s="126" t="str">
        <f t="shared" si="25"/>
        <v>B560 CHAPS TRANSFER PRINT COPY CONSULT</v>
      </c>
      <c r="P107" s="165">
        <f t="shared" si="20"/>
        <v>399022423</v>
      </c>
      <c r="Q107" s="166" t="str">
        <f t="shared" si="21"/>
        <v/>
      </c>
      <c r="R107" s="127">
        <f t="shared" si="22"/>
        <v>2360</v>
      </c>
      <c r="S107" s="67" t="s">
        <v>58</v>
      </c>
      <c r="U107" s="109" t="str">
        <f t="shared" si="26"/>
        <v>2423</v>
      </c>
      <c r="V107" s="109" t="str">
        <f t="shared" si="27"/>
        <v>39902</v>
      </c>
      <c r="W107" s="109" t="e">
        <f>VLOOKUP(U107,#REF!,2,FALSE)</f>
        <v>#REF!</v>
      </c>
      <c r="X107" s="109" t="e">
        <f>VLOOKUP(U107,#REF!,5,FALSE)</f>
        <v>#REF!</v>
      </c>
      <c r="Y107" s="109">
        <f t="shared" si="17"/>
        <v>0</v>
      </c>
      <c r="Z107" s="109" t="e">
        <f>VLOOKUP(V107,#REF!,2,FALSE)</f>
        <v>#REF!</v>
      </c>
    </row>
    <row r="108" spans="1:26" ht="16.2" hidden="1" x14ac:dyDescent="0.4">
      <c r="A108" s="171">
        <v>42094</v>
      </c>
      <c r="B108" s="126" t="s">
        <v>206</v>
      </c>
      <c r="C108" s="154"/>
      <c r="E108" s="154">
        <v>472</v>
      </c>
      <c r="F108" s="181">
        <f t="shared" si="15"/>
        <v>472</v>
      </c>
      <c r="H108" s="155" t="s">
        <v>56</v>
      </c>
      <c r="I108" s="162">
        <v>560</v>
      </c>
      <c r="L108" s="158">
        <v>600165005</v>
      </c>
      <c r="M108" s="157">
        <v>472</v>
      </c>
      <c r="N108" s="159"/>
      <c r="O108" s="126" t="str">
        <f>CONCATENATE(,H108,I108,J108,K108,B108)</f>
        <v>B560VAT  on PRINT COPY CONSULTING</v>
      </c>
      <c r="P108" s="165">
        <f>+L108</f>
        <v>600165005</v>
      </c>
      <c r="Q108" s="166" t="str">
        <f>IF(M108&gt;0,""," ")</f>
        <v/>
      </c>
      <c r="R108" s="127">
        <f>+M108+N108</f>
        <v>472</v>
      </c>
      <c r="S108" s="67" t="s">
        <v>58</v>
      </c>
      <c r="U108" s="109" t="str">
        <f t="shared" si="26"/>
        <v>5005</v>
      </c>
      <c r="V108" s="109" t="str">
        <f t="shared" si="27"/>
        <v>60016</v>
      </c>
      <c r="W108" s="109" t="e">
        <f>VLOOKUP(U108,#REF!,2,FALSE)</f>
        <v>#REF!</v>
      </c>
      <c r="X108" s="109" t="e">
        <f>VLOOKUP(U108,#REF!,5,FALSE)</f>
        <v>#REF!</v>
      </c>
      <c r="Y108" s="109">
        <f t="shared" si="17"/>
        <v>0</v>
      </c>
      <c r="Z108" s="109" t="e">
        <f>VLOOKUP(V108,#REF!,2,FALSE)</f>
        <v>#REF!</v>
      </c>
    </row>
    <row r="109" spans="1:26" ht="16.2" hidden="1" x14ac:dyDescent="0.4">
      <c r="A109" s="171">
        <v>42094</v>
      </c>
      <c r="B109" s="126" t="s">
        <v>181</v>
      </c>
      <c r="C109" s="154"/>
      <c r="E109" s="154">
        <v>30.36</v>
      </c>
      <c r="F109" s="181">
        <f t="shared" si="15"/>
        <v>30.36</v>
      </c>
      <c r="H109" s="155" t="s">
        <v>56</v>
      </c>
      <c r="I109" s="162">
        <v>561</v>
      </c>
      <c r="J109" s="157" t="s">
        <v>51</v>
      </c>
      <c r="L109" s="158">
        <v>300022445</v>
      </c>
      <c r="M109" s="157">
        <f>E109</f>
        <v>30.36</v>
      </c>
      <c r="N109" s="159"/>
      <c r="O109" s="126" t="str">
        <f t="shared" si="25"/>
        <v>B561 YESPAY</v>
      </c>
      <c r="P109" s="165">
        <f t="shared" si="20"/>
        <v>300022445</v>
      </c>
      <c r="Q109" s="166" t="str">
        <f t="shared" si="21"/>
        <v/>
      </c>
      <c r="R109" s="127">
        <f t="shared" si="22"/>
        <v>30.36</v>
      </c>
      <c r="S109" s="67" t="s">
        <v>58</v>
      </c>
      <c r="U109" s="109" t="str">
        <f t="shared" si="26"/>
        <v>2445</v>
      </c>
      <c r="V109" s="109" t="str">
        <f t="shared" si="27"/>
        <v>30002</v>
      </c>
      <c r="W109" s="109" t="e">
        <f>VLOOKUP(U109,#REF!,2,FALSE)</f>
        <v>#REF!</v>
      </c>
      <c r="X109" s="109" t="e">
        <f>VLOOKUP(U109,#REF!,5,FALSE)</f>
        <v>#REF!</v>
      </c>
      <c r="Y109" s="109" t="str">
        <f t="shared" si="17"/>
        <v>Yes</v>
      </c>
      <c r="Z109" s="109" t="e">
        <f>VLOOKUP(V109,#REF!,2,FALSE)</f>
        <v>#REF!</v>
      </c>
    </row>
    <row r="110" spans="1:26" ht="16.2" hidden="1" x14ac:dyDescent="0.4">
      <c r="A110" s="171">
        <v>42094</v>
      </c>
      <c r="B110" s="126" t="s">
        <v>183</v>
      </c>
      <c r="C110" s="154"/>
      <c r="E110" s="154">
        <v>18</v>
      </c>
      <c r="F110" s="181">
        <f t="shared" si="15"/>
        <v>18</v>
      </c>
      <c r="H110" s="155" t="s">
        <v>56</v>
      </c>
      <c r="I110" s="162">
        <v>562</v>
      </c>
      <c r="J110" s="157" t="s">
        <v>51</v>
      </c>
      <c r="L110" s="158">
        <v>399042430</v>
      </c>
      <c r="M110" s="157">
        <f>E110</f>
        <v>18</v>
      </c>
      <c r="N110" s="159"/>
      <c r="O110" s="126" t="str">
        <f t="shared" si="25"/>
        <v>B562 LAND REGISTRY</v>
      </c>
      <c r="P110" s="165">
        <f t="shared" si="20"/>
        <v>399042430</v>
      </c>
      <c r="Q110" s="166" t="str">
        <f t="shared" si="21"/>
        <v/>
      </c>
      <c r="R110" s="127">
        <f t="shared" si="22"/>
        <v>18</v>
      </c>
      <c r="S110" s="67" t="s">
        <v>58</v>
      </c>
      <c r="U110" s="109" t="str">
        <f t="shared" si="26"/>
        <v>2430</v>
      </c>
      <c r="V110" s="109" t="str">
        <f t="shared" si="27"/>
        <v>39904</v>
      </c>
      <c r="W110" s="109" t="e">
        <f>VLOOKUP(U110,#REF!,2,FALSE)</f>
        <v>#REF!</v>
      </c>
      <c r="X110" s="109" t="e">
        <f>VLOOKUP(U110,#REF!,5,FALSE)</f>
        <v>#REF!</v>
      </c>
      <c r="Y110" s="109" t="str">
        <f t="shared" si="17"/>
        <v>Yes</v>
      </c>
      <c r="Z110" s="109" t="e">
        <f>VLOOKUP(V110,#REF!,2,FALSE)</f>
        <v>#REF!</v>
      </c>
    </row>
    <row r="111" spans="1:26" x14ac:dyDescent="0.3">
      <c r="J111" s="157" t="s">
        <v>51</v>
      </c>
    </row>
    <row r="112" spans="1:26" x14ac:dyDescent="0.3">
      <c r="J112" s="157" t="s">
        <v>51</v>
      </c>
    </row>
    <row r="113" spans="10:10" x14ac:dyDescent="0.3">
      <c r="J113" s="157" t="s">
        <v>51</v>
      </c>
    </row>
    <row r="114" spans="10:10" x14ac:dyDescent="0.3">
      <c r="J114" s="157" t="s">
        <v>51</v>
      </c>
    </row>
    <row r="115" spans="10:10" x14ac:dyDescent="0.3">
      <c r="J115" s="157" t="s">
        <v>51</v>
      </c>
    </row>
    <row r="116" spans="10:10" x14ac:dyDescent="0.3">
      <c r="J116" s="157" t="s">
        <v>51</v>
      </c>
    </row>
    <row r="117" spans="10:10" x14ac:dyDescent="0.3">
      <c r="J117" s="157" t="s">
        <v>51</v>
      </c>
    </row>
    <row r="118" spans="10:10" x14ac:dyDescent="0.3">
      <c r="J118" s="157" t="s">
        <v>51</v>
      </c>
    </row>
    <row r="119" spans="10:10" x14ac:dyDescent="0.3">
      <c r="J119" s="157" t="s">
        <v>51</v>
      </c>
    </row>
    <row r="120" spans="10:10" x14ac:dyDescent="0.3">
      <c r="J120" s="157" t="s">
        <v>51</v>
      </c>
    </row>
    <row r="121" spans="10:10" x14ac:dyDescent="0.3">
      <c r="J121" s="157" t="s">
        <v>51</v>
      </c>
    </row>
    <row r="122" spans="10:10" x14ac:dyDescent="0.3">
      <c r="J122" s="157" t="s">
        <v>51</v>
      </c>
    </row>
    <row r="123" spans="10:10" x14ac:dyDescent="0.3">
      <c r="J123" s="157" t="s">
        <v>51</v>
      </c>
    </row>
    <row r="124" spans="10:10" x14ac:dyDescent="0.3">
      <c r="J124" s="157" t="s">
        <v>51</v>
      </c>
    </row>
    <row r="125" spans="10:10" x14ac:dyDescent="0.3">
      <c r="J125" s="157" t="s">
        <v>51</v>
      </c>
    </row>
    <row r="126" spans="10:10" x14ac:dyDescent="0.3">
      <c r="J126" s="157" t="s">
        <v>51</v>
      </c>
    </row>
    <row r="127" spans="10:10" x14ac:dyDescent="0.3">
      <c r="J127" s="157" t="s">
        <v>51</v>
      </c>
    </row>
    <row r="128" spans="10:10" x14ac:dyDescent="0.3">
      <c r="J128" s="157" t="s">
        <v>51</v>
      </c>
    </row>
    <row r="129" spans="10:10" x14ac:dyDescent="0.3">
      <c r="J129" s="157" t="s">
        <v>51</v>
      </c>
    </row>
    <row r="130" spans="10:10" x14ac:dyDescent="0.3">
      <c r="J130" s="157" t="s">
        <v>51</v>
      </c>
    </row>
    <row r="131" spans="10:10" x14ac:dyDescent="0.3">
      <c r="J131" s="157" t="s">
        <v>51</v>
      </c>
    </row>
    <row r="132" spans="10:10" x14ac:dyDescent="0.3">
      <c r="J132" s="157" t="s">
        <v>51</v>
      </c>
    </row>
    <row r="133" spans="10:10" x14ac:dyDescent="0.3">
      <c r="J133" s="157" t="s">
        <v>51</v>
      </c>
    </row>
    <row r="134" spans="10:10" x14ac:dyDescent="0.3">
      <c r="J134" s="157" t="s">
        <v>51</v>
      </c>
    </row>
    <row r="135" spans="10:10" x14ac:dyDescent="0.3">
      <c r="J135" s="157" t="s">
        <v>51</v>
      </c>
    </row>
    <row r="136" spans="10:10" x14ac:dyDescent="0.3">
      <c r="J136" s="157" t="s">
        <v>51</v>
      </c>
    </row>
    <row r="137" spans="10:10" x14ac:dyDescent="0.3">
      <c r="J137" s="157" t="s">
        <v>51</v>
      </c>
    </row>
    <row r="138" spans="10:10" x14ac:dyDescent="0.3">
      <c r="J138" s="157" t="s">
        <v>51</v>
      </c>
    </row>
    <row r="139" spans="10:10" x14ac:dyDescent="0.3">
      <c r="J139" s="157" t="s">
        <v>51</v>
      </c>
    </row>
    <row r="140" spans="10:10" x14ac:dyDescent="0.3">
      <c r="J140" s="157" t="s">
        <v>51</v>
      </c>
    </row>
    <row r="141" spans="10:10" x14ac:dyDescent="0.3">
      <c r="J141" s="157" t="s">
        <v>51</v>
      </c>
    </row>
    <row r="142" spans="10:10" x14ac:dyDescent="0.3">
      <c r="J142" s="157" t="s">
        <v>51</v>
      </c>
    </row>
    <row r="143" spans="10:10" x14ac:dyDescent="0.3">
      <c r="J143" s="157" t="s">
        <v>51</v>
      </c>
    </row>
    <row r="144" spans="10:10" x14ac:dyDescent="0.3">
      <c r="J144" s="157" t="s">
        <v>51</v>
      </c>
    </row>
    <row r="145" spans="10:10" x14ac:dyDescent="0.3">
      <c r="J145" s="157" t="s">
        <v>51</v>
      </c>
    </row>
    <row r="146" spans="10:10" x14ac:dyDescent="0.3">
      <c r="J146" s="157" t="s">
        <v>51</v>
      </c>
    </row>
    <row r="147" spans="10:10" x14ac:dyDescent="0.3">
      <c r="J147" s="157" t="s">
        <v>51</v>
      </c>
    </row>
    <row r="148" spans="10:10" x14ac:dyDescent="0.3">
      <c r="J148" s="157" t="s">
        <v>51</v>
      </c>
    </row>
    <row r="149" spans="10:10" x14ac:dyDescent="0.3">
      <c r="J149" s="157" t="s">
        <v>51</v>
      </c>
    </row>
    <row r="150" spans="10:10" x14ac:dyDescent="0.3">
      <c r="J150" s="157" t="s">
        <v>51</v>
      </c>
    </row>
    <row r="151" spans="10:10" x14ac:dyDescent="0.3">
      <c r="J151" s="157" t="s">
        <v>51</v>
      </c>
    </row>
    <row r="152" spans="10:10" x14ac:dyDescent="0.3">
      <c r="J152" s="157" t="s">
        <v>51</v>
      </c>
    </row>
    <row r="153" spans="10:10" x14ac:dyDescent="0.3">
      <c r="J153" s="157" t="s">
        <v>51</v>
      </c>
    </row>
    <row r="154" spans="10:10" x14ac:dyDescent="0.3">
      <c r="J154" s="157" t="s">
        <v>51</v>
      </c>
    </row>
    <row r="155" spans="10:10" x14ac:dyDescent="0.3">
      <c r="J155" s="157" t="s">
        <v>51</v>
      </c>
    </row>
    <row r="156" spans="10:10" x14ac:dyDescent="0.3">
      <c r="J156" s="157" t="s">
        <v>51</v>
      </c>
    </row>
    <row r="157" spans="10:10" x14ac:dyDescent="0.3">
      <c r="J157" s="157" t="s">
        <v>51</v>
      </c>
    </row>
    <row r="158" spans="10:10" x14ac:dyDescent="0.3">
      <c r="J158" s="157" t="s">
        <v>51</v>
      </c>
    </row>
    <row r="159" spans="10:10" x14ac:dyDescent="0.3">
      <c r="J159" s="157" t="s">
        <v>51</v>
      </c>
    </row>
    <row r="160" spans="10:10" x14ac:dyDescent="0.3">
      <c r="J160" s="157" t="s">
        <v>51</v>
      </c>
    </row>
    <row r="161" spans="10:10" x14ac:dyDescent="0.3">
      <c r="J161" s="157" t="s">
        <v>51</v>
      </c>
    </row>
    <row r="162" spans="10:10" x14ac:dyDescent="0.3">
      <c r="J162" s="157" t="s">
        <v>51</v>
      </c>
    </row>
    <row r="163" spans="10:10" x14ac:dyDescent="0.3">
      <c r="J163" s="157" t="s">
        <v>51</v>
      </c>
    </row>
    <row r="164" spans="10:10" x14ac:dyDescent="0.3">
      <c r="J164" s="157" t="s">
        <v>51</v>
      </c>
    </row>
    <row r="165" spans="10:10" x14ac:dyDescent="0.3">
      <c r="J165" s="157" t="s">
        <v>51</v>
      </c>
    </row>
    <row r="166" spans="10:10" x14ac:dyDescent="0.3">
      <c r="J166" s="157" t="s">
        <v>51</v>
      </c>
    </row>
    <row r="167" spans="10:10" x14ac:dyDescent="0.3">
      <c r="J167" s="157" t="s">
        <v>51</v>
      </c>
    </row>
    <row r="168" spans="10:10" x14ac:dyDescent="0.3">
      <c r="J168" s="157" t="s">
        <v>51</v>
      </c>
    </row>
    <row r="169" spans="10:10" x14ac:dyDescent="0.3">
      <c r="J169" s="157" t="s">
        <v>51</v>
      </c>
    </row>
    <row r="170" spans="10:10" x14ac:dyDescent="0.3">
      <c r="J170" s="157" t="s">
        <v>51</v>
      </c>
    </row>
    <row r="171" spans="10:10" x14ac:dyDescent="0.3">
      <c r="J171" s="157" t="s">
        <v>51</v>
      </c>
    </row>
    <row r="172" spans="10:10" x14ac:dyDescent="0.3">
      <c r="J172" s="157" t="s">
        <v>51</v>
      </c>
    </row>
    <row r="173" spans="10:10" x14ac:dyDescent="0.3">
      <c r="J173" s="157" t="s">
        <v>51</v>
      </c>
    </row>
    <row r="174" spans="10:10" x14ac:dyDescent="0.3">
      <c r="J174" s="157" t="s">
        <v>51</v>
      </c>
    </row>
    <row r="175" spans="10:10" x14ac:dyDescent="0.3">
      <c r="J175" s="157" t="s">
        <v>51</v>
      </c>
    </row>
    <row r="176" spans="10:10" x14ac:dyDescent="0.3">
      <c r="J176" s="157" t="s">
        <v>51</v>
      </c>
    </row>
    <row r="177" spans="10:10" x14ac:dyDescent="0.3">
      <c r="J177" s="157" t="s">
        <v>51</v>
      </c>
    </row>
    <row r="178" spans="10:10" x14ac:dyDescent="0.3">
      <c r="J178" s="157" t="s">
        <v>51</v>
      </c>
    </row>
    <row r="179" spans="10:10" x14ac:dyDescent="0.3">
      <c r="J179" s="157" t="s">
        <v>51</v>
      </c>
    </row>
    <row r="180" spans="10:10" x14ac:dyDescent="0.3">
      <c r="J180" s="157" t="s">
        <v>51</v>
      </c>
    </row>
    <row r="181" spans="10:10" x14ac:dyDescent="0.3">
      <c r="J181" s="157" t="s">
        <v>51</v>
      </c>
    </row>
    <row r="182" spans="10:10" x14ac:dyDescent="0.3">
      <c r="J182" s="157" t="s">
        <v>51</v>
      </c>
    </row>
    <row r="183" spans="10:10" x14ac:dyDescent="0.3">
      <c r="J183" s="157" t="s">
        <v>51</v>
      </c>
    </row>
    <row r="184" spans="10:10" x14ac:dyDescent="0.3">
      <c r="J184" s="157" t="s">
        <v>51</v>
      </c>
    </row>
    <row r="185" spans="10:10" x14ac:dyDescent="0.3">
      <c r="J185" s="157" t="s">
        <v>51</v>
      </c>
    </row>
    <row r="186" spans="10:10" x14ac:dyDescent="0.3">
      <c r="J186" s="157" t="s">
        <v>51</v>
      </c>
    </row>
    <row r="187" spans="10:10" x14ac:dyDescent="0.3">
      <c r="J187" s="157" t="s">
        <v>51</v>
      </c>
    </row>
    <row r="188" spans="10:10" x14ac:dyDescent="0.3">
      <c r="J188" s="157" t="s">
        <v>51</v>
      </c>
    </row>
    <row r="189" spans="10:10" x14ac:dyDescent="0.3">
      <c r="J189" s="157" t="s">
        <v>51</v>
      </c>
    </row>
    <row r="190" spans="10:10" x14ac:dyDescent="0.3">
      <c r="J190" s="157" t="s">
        <v>51</v>
      </c>
    </row>
    <row r="191" spans="10:10" x14ac:dyDescent="0.3">
      <c r="J191" s="157" t="s">
        <v>51</v>
      </c>
    </row>
    <row r="192" spans="10:10" x14ac:dyDescent="0.3">
      <c r="J192" s="157" t="s">
        <v>51</v>
      </c>
    </row>
    <row r="193" spans="10:10" x14ac:dyDescent="0.3">
      <c r="J193" s="157" t="s">
        <v>51</v>
      </c>
    </row>
  </sheetData>
  <autoFilter ref="A6:Z197" xr:uid="{00000000-0009-0000-0000-000009000000}">
    <filterColumn colId="23">
      <filters>
        <filter val="#N/A"/>
      </filters>
    </filterColumn>
    <filterColumn colId="24">
      <filters>
        <filter val="0"/>
      </filters>
    </filterColumn>
  </autoFilter>
  <mergeCells count="5">
    <mergeCell ref="A1:N1"/>
    <mergeCell ref="A2:N2"/>
    <mergeCell ref="H3:N3"/>
    <mergeCell ref="H4:I4"/>
    <mergeCell ref="O5:S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Apr- Jun 24</vt:lpstr>
      <vt:lpstr>B Form Summary</vt:lpstr>
      <vt:lpstr>B Form Jan</vt:lpstr>
      <vt:lpstr>B Form Feb</vt:lpstr>
      <vt:lpstr>B Form Mar</vt:lpstr>
      <vt:lpstr>'Apr- Jun 24'!Print_Area</vt:lpstr>
      <vt:lpstr>'B Form Jan'!Print_Area</vt:lpstr>
      <vt:lpstr>'Apr- Jun 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Payments to Suppliers April to June 2024</dc:title>
  <dc:creator>Crystal Decisions</dc:creator>
  <dc:description>Powered by Crystal</dc:description>
  <cp:lastModifiedBy>Mollie Whiles</cp:lastModifiedBy>
  <cp:lastPrinted>2021-05-24T10:36:37Z</cp:lastPrinted>
  <dcterms:created xsi:type="dcterms:W3CDTF">2014-05-06T16:31:23Z</dcterms:created>
  <dcterms:modified xsi:type="dcterms:W3CDTF">2024-07-19T14:54:34Z</dcterms:modified>
</cp:coreProperties>
</file>