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unications, Marketing and Customer Insights\Policies\Uploaded to website\Payments to suppliers\"/>
    </mc:Choice>
  </mc:AlternateContent>
  <xr:revisionPtr revIDLastSave="0" documentId="13_ncr:1_{3D0123C2-A8DF-44E0-AB6D-CDB70083E8B5}" xr6:coauthVersionLast="47" xr6:coauthVersionMax="47" xr10:uidLastSave="{00000000-0000-0000-0000-000000000000}"/>
  <bookViews>
    <workbookView xWindow="-108" yWindow="-108" windowWidth="23256" windowHeight="12456" tabRatio="893" xr2:uid="{00000000-000D-0000-FFFF-FFFF00000000}"/>
  </bookViews>
  <sheets>
    <sheet name="Oct-Dec 24" sheetId="33" r:id="rId1"/>
    <sheet name="B Form Summary" sheetId="9" state="hidden" r:id="rId2"/>
    <sheet name="B Form Jan" sheetId="6" state="hidden" r:id="rId3"/>
    <sheet name="B Form Feb" sheetId="7" state="hidden" r:id="rId4"/>
    <sheet name="B Form Mar" sheetId="8" state="hidden" r:id="rId5"/>
  </sheets>
  <definedNames>
    <definedName name="_xlnm._FilterDatabase" localSheetId="3" hidden="1">'B Form Feb'!$A$6:$AC$216</definedName>
    <definedName name="_xlnm._FilterDatabase" localSheetId="2" hidden="1">'B Form Jan'!$A$9:$U$109</definedName>
    <definedName name="_xlnm._FilterDatabase" localSheetId="4" hidden="1">'B Form Mar'!$A$6:$Z$197</definedName>
    <definedName name="_xlnm._FilterDatabase" localSheetId="1" hidden="1">'B Form Summary'!$A$1:$L$1360</definedName>
    <definedName name="_xlnm._FilterDatabase" localSheetId="0" hidden="1">'Oct-Dec 24'!$E$2:$E$940</definedName>
    <definedName name="EISHA1">#REF!</definedName>
    <definedName name="_xlnm.Print_Area" localSheetId="2">'B Form Jan'!$A$1:$T$114</definedName>
    <definedName name="_xlnm.Print_Area" localSheetId="0">'Oct-Dec 24'!$A:$K</definedName>
    <definedName name="Print_Area_MI" localSheetId="0">#REF!</definedName>
    <definedName name="Print_Area_MI">#REF!</definedName>
    <definedName name="_xlnm.Print_Titles" localSheetId="0">'Oct-Dec 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65" i="33" l="1"/>
  <c r="I865" i="33"/>
  <c r="G865" i="33"/>
  <c r="E865" i="33"/>
  <c r="A865" i="33"/>
  <c r="K864" i="33"/>
  <c r="I864" i="33"/>
  <c r="G864" i="33"/>
  <c r="E864" i="33"/>
  <c r="A864" i="33"/>
  <c r="K863" i="33"/>
  <c r="I863" i="33"/>
  <c r="G863" i="33"/>
  <c r="E863" i="33"/>
  <c r="A863" i="33"/>
  <c r="K862" i="33"/>
  <c r="I862" i="33"/>
  <c r="G862" i="33"/>
  <c r="E862" i="33"/>
  <c r="A862" i="33"/>
  <c r="K861" i="33"/>
  <c r="I861" i="33"/>
  <c r="G861" i="33"/>
  <c r="E861" i="33"/>
  <c r="A861" i="33"/>
  <c r="K860" i="33"/>
  <c r="I860" i="33"/>
  <c r="G860" i="33"/>
  <c r="E860" i="33"/>
  <c r="A860" i="33"/>
  <c r="K859" i="33"/>
  <c r="I859" i="33"/>
  <c r="G859" i="33"/>
  <c r="E859" i="33"/>
  <c r="A859" i="33"/>
  <c r="K858" i="33"/>
  <c r="I858" i="33"/>
  <c r="G858" i="33"/>
  <c r="E858" i="33"/>
  <c r="A858" i="33"/>
  <c r="K857" i="33"/>
  <c r="I857" i="33"/>
  <c r="G857" i="33"/>
  <c r="E857" i="33"/>
  <c r="A857" i="33"/>
  <c r="K856" i="33"/>
  <c r="I856" i="33"/>
  <c r="G856" i="33"/>
  <c r="E856" i="33"/>
  <c r="A856" i="33"/>
  <c r="K855" i="33"/>
  <c r="I855" i="33"/>
  <c r="G855" i="33"/>
  <c r="E855" i="33"/>
  <c r="A855" i="33"/>
  <c r="K854" i="33"/>
  <c r="I854" i="33"/>
  <c r="G854" i="33"/>
  <c r="E854" i="33"/>
  <c r="A854" i="33"/>
  <c r="K853" i="33"/>
  <c r="I853" i="33"/>
  <c r="G853" i="33"/>
  <c r="E853" i="33"/>
  <c r="A853" i="33"/>
  <c r="K852" i="33"/>
  <c r="I852" i="33"/>
  <c r="G852" i="33"/>
  <c r="E852" i="33"/>
  <c r="A852" i="33"/>
  <c r="K851" i="33"/>
  <c r="I851" i="33"/>
  <c r="G851" i="33"/>
  <c r="E851" i="33"/>
  <c r="A851" i="33"/>
  <c r="K850" i="33"/>
  <c r="I850" i="33"/>
  <c r="G850" i="33"/>
  <c r="E850" i="33"/>
  <c r="A850" i="33"/>
  <c r="K849" i="33"/>
  <c r="I849" i="33"/>
  <c r="G849" i="33"/>
  <c r="E849" i="33"/>
  <c r="A849" i="33"/>
  <c r="K848" i="33"/>
  <c r="I848" i="33"/>
  <c r="G848" i="33"/>
  <c r="E848" i="33"/>
  <c r="A848" i="33"/>
  <c r="K847" i="33"/>
  <c r="I847" i="33"/>
  <c r="G847" i="33"/>
  <c r="E847" i="33"/>
  <c r="A847" i="33"/>
  <c r="K846" i="33"/>
  <c r="I846" i="33"/>
  <c r="G846" i="33"/>
  <c r="E846" i="33"/>
  <c r="A846" i="33"/>
  <c r="K845" i="33"/>
  <c r="I845" i="33"/>
  <c r="G845" i="33"/>
  <c r="E845" i="33"/>
  <c r="A845" i="33"/>
  <c r="K844" i="33"/>
  <c r="I844" i="33"/>
  <c r="G844" i="33"/>
  <c r="E844" i="33"/>
  <c r="A844" i="33"/>
  <c r="K843" i="33"/>
  <c r="I843" i="33"/>
  <c r="G843" i="33"/>
  <c r="E843" i="33"/>
  <c r="A843" i="33"/>
  <c r="K842" i="33"/>
  <c r="I842" i="33"/>
  <c r="G842" i="33"/>
  <c r="E842" i="33"/>
  <c r="A842" i="33"/>
  <c r="K841" i="33"/>
  <c r="I841" i="33"/>
  <c r="G841" i="33"/>
  <c r="E841" i="33"/>
  <c r="A841" i="33"/>
  <c r="K840" i="33"/>
  <c r="I840" i="33"/>
  <c r="G840" i="33"/>
  <c r="E840" i="33"/>
  <c r="A840" i="33"/>
  <c r="K839" i="33"/>
  <c r="I839" i="33"/>
  <c r="G839" i="33"/>
  <c r="E839" i="33"/>
  <c r="A839" i="33"/>
  <c r="K838" i="33"/>
  <c r="I838" i="33"/>
  <c r="G838" i="33"/>
  <c r="E838" i="33"/>
  <c r="A838" i="33"/>
  <c r="K837" i="33"/>
  <c r="I837" i="33"/>
  <c r="G837" i="33"/>
  <c r="E837" i="33"/>
  <c r="A837" i="33"/>
  <c r="K836" i="33"/>
  <c r="I836" i="33"/>
  <c r="G836" i="33"/>
  <c r="E836" i="33"/>
  <c r="A836" i="33"/>
  <c r="K835" i="33"/>
  <c r="I835" i="33"/>
  <c r="G835" i="33"/>
  <c r="E835" i="33"/>
  <c r="A835" i="33"/>
  <c r="K834" i="33"/>
  <c r="I834" i="33"/>
  <c r="G834" i="33"/>
  <c r="E834" i="33"/>
  <c r="A834" i="33"/>
  <c r="K833" i="33"/>
  <c r="I833" i="33"/>
  <c r="G833" i="33"/>
  <c r="E833" i="33"/>
  <c r="A833" i="33"/>
  <c r="K832" i="33"/>
  <c r="I832" i="33"/>
  <c r="G832" i="33"/>
  <c r="E832" i="33"/>
  <c r="A832" i="33"/>
  <c r="K831" i="33"/>
  <c r="I831" i="33"/>
  <c r="G831" i="33"/>
  <c r="E831" i="33"/>
  <c r="A831" i="33"/>
  <c r="K830" i="33"/>
  <c r="I830" i="33"/>
  <c r="G830" i="33"/>
  <c r="E830" i="33"/>
  <c r="A830" i="33"/>
  <c r="K829" i="33"/>
  <c r="I829" i="33"/>
  <c r="G829" i="33"/>
  <c r="E829" i="33"/>
  <c r="A829" i="33"/>
  <c r="K828" i="33"/>
  <c r="I828" i="33"/>
  <c r="G828" i="33"/>
  <c r="E828" i="33"/>
  <c r="A828" i="33"/>
  <c r="K827" i="33"/>
  <c r="I827" i="33"/>
  <c r="G827" i="33"/>
  <c r="E827" i="33"/>
  <c r="A827" i="33"/>
  <c r="K826" i="33"/>
  <c r="I826" i="33"/>
  <c r="G826" i="33"/>
  <c r="E826" i="33"/>
  <c r="A826" i="33"/>
  <c r="K825" i="33"/>
  <c r="I825" i="33"/>
  <c r="G825" i="33"/>
  <c r="E825" i="33"/>
  <c r="A825" i="33"/>
  <c r="K824" i="33"/>
  <c r="I824" i="33"/>
  <c r="G824" i="33"/>
  <c r="E824" i="33"/>
  <c r="A824" i="33"/>
  <c r="K823" i="33"/>
  <c r="I823" i="33"/>
  <c r="G823" i="33"/>
  <c r="E823" i="33"/>
  <c r="A823" i="33"/>
  <c r="K822" i="33"/>
  <c r="I822" i="33"/>
  <c r="G822" i="33"/>
  <c r="E822" i="33"/>
  <c r="A822" i="33"/>
  <c r="K821" i="33"/>
  <c r="I821" i="33"/>
  <c r="G821" i="33"/>
  <c r="E821" i="33"/>
  <c r="A821" i="33"/>
  <c r="K820" i="33"/>
  <c r="I820" i="33"/>
  <c r="G820" i="33"/>
  <c r="E820" i="33"/>
  <c r="A820" i="33"/>
  <c r="K819" i="33"/>
  <c r="I819" i="33"/>
  <c r="G819" i="33"/>
  <c r="E819" i="33"/>
  <c r="A819" i="33"/>
  <c r="K818" i="33"/>
  <c r="I818" i="33"/>
  <c r="G818" i="33"/>
  <c r="E818" i="33"/>
  <c r="A818" i="33"/>
  <c r="K817" i="33"/>
  <c r="I817" i="33"/>
  <c r="G817" i="33"/>
  <c r="E817" i="33"/>
  <c r="A817" i="33"/>
  <c r="K816" i="33"/>
  <c r="I816" i="33"/>
  <c r="G816" i="33"/>
  <c r="E816" i="33"/>
  <c r="A816" i="33"/>
  <c r="K815" i="33"/>
  <c r="I815" i="33"/>
  <c r="G815" i="33"/>
  <c r="E815" i="33"/>
  <c r="A815" i="33"/>
  <c r="K814" i="33"/>
  <c r="I814" i="33"/>
  <c r="G814" i="33"/>
  <c r="E814" i="33"/>
  <c r="A814" i="33"/>
  <c r="K813" i="33"/>
  <c r="I813" i="33"/>
  <c r="G813" i="33"/>
  <c r="E813" i="33"/>
  <c r="A813" i="33"/>
  <c r="K812" i="33"/>
  <c r="I812" i="33"/>
  <c r="G812" i="33"/>
  <c r="E812" i="33"/>
  <c r="A812" i="33"/>
  <c r="K811" i="33"/>
  <c r="I811" i="33"/>
  <c r="G811" i="33"/>
  <c r="E811" i="33"/>
  <c r="A811" i="33"/>
  <c r="K810" i="33"/>
  <c r="I810" i="33"/>
  <c r="G810" i="33"/>
  <c r="A810" i="33"/>
  <c r="K809" i="33"/>
  <c r="I809" i="33"/>
  <c r="G809" i="33"/>
  <c r="E809" i="33"/>
  <c r="A809" i="33"/>
  <c r="K808" i="33"/>
  <c r="I808" i="33"/>
  <c r="G808" i="33"/>
  <c r="E808" i="33"/>
  <c r="A808" i="33"/>
  <c r="K807" i="33"/>
  <c r="I807" i="33"/>
  <c r="G807" i="33"/>
  <c r="E807" i="33"/>
  <c r="A807" i="33"/>
  <c r="K806" i="33"/>
  <c r="I806" i="33"/>
  <c r="G806" i="33"/>
  <c r="E806" i="33"/>
  <c r="A806" i="33"/>
  <c r="K805" i="33"/>
  <c r="I805" i="33"/>
  <c r="G805" i="33"/>
  <c r="E805" i="33"/>
  <c r="A805" i="33"/>
  <c r="K804" i="33"/>
  <c r="I804" i="33"/>
  <c r="G804" i="33"/>
  <c r="A804" i="33"/>
  <c r="K803" i="33"/>
  <c r="I803" i="33"/>
  <c r="G803" i="33"/>
  <c r="E803" i="33"/>
  <c r="A803" i="33"/>
  <c r="K802" i="33"/>
  <c r="I802" i="33"/>
  <c r="G802" i="33"/>
  <c r="E802" i="33"/>
  <c r="A802" i="33"/>
  <c r="K801" i="33"/>
  <c r="I801" i="33"/>
  <c r="G801" i="33"/>
  <c r="E801" i="33"/>
  <c r="A801" i="33"/>
  <c r="K800" i="33"/>
  <c r="I800" i="33"/>
  <c r="G800" i="33"/>
  <c r="E800" i="33"/>
  <c r="A800" i="33"/>
  <c r="K799" i="33"/>
  <c r="I799" i="33"/>
  <c r="G799" i="33"/>
  <c r="E799" i="33"/>
  <c r="A799" i="33"/>
  <c r="K798" i="33"/>
  <c r="I798" i="33"/>
  <c r="G798" i="33"/>
  <c r="E798" i="33"/>
  <c r="A798" i="33"/>
  <c r="K797" i="33"/>
  <c r="I797" i="33"/>
  <c r="G797" i="33"/>
  <c r="E797" i="33"/>
  <c r="A797" i="33"/>
  <c r="K796" i="33"/>
  <c r="I796" i="33"/>
  <c r="G796" i="33"/>
  <c r="E796" i="33"/>
  <c r="A796" i="33"/>
  <c r="K795" i="33"/>
  <c r="I795" i="33"/>
  <c r="G795" i="33"/>
  <c r="E795" i="33"/>
  <c r="A795" i="33"/>
  <c r="K794" i="33"/>
  <c r="I794" i="33"/>
  <c r="G794" i="33"/>
  <c r="E794" i="33"/>
  <c r="A794" i="33"/>
  <c r="K793" i="33"/>
  <c r="I793" i="33"/>
  <c r="G793" i="33"/>
  <c r="E793" i="33"/>
  <c r="A793" i="33"/>
  <c r="K792" i="33"/>
  <c r="I792" i="33"/>
  <c r="G792" i="33"/>
  <c r="E792" i="33"/>
  <c r="A792" i="33"/>
  <c r="K791" i="33"/>
  <c r="I791" i="33"/>
  <c r="G791" i="33"/>
  <c r="E791" i="33"/>
  <c r="A791" i="33"/>
  <c r="K790" i="33"/>
  <c r="I790" i="33"/>
  <c r="G790" i="33"/>
  <c r="E790" i="33"/>
  <c r="A790" i="33"/>
  <c r="K789" i="33"/>
  <c r="I789" i="33"/>
  <c r="G789" i="33"/>
  <c r="E789" i="33"/>
  <c r="A789" i="33"/>
  <c r="K788" i="33"/>
  <c r="I788" i="33"/>
  <c r="G788" i="33"/>
  <c r="E788" i="33"/>
  <c r="A788" i="33"/>
  <c r="K787" i="33"/>
  <c r="I787" i="33"/>
  <c r="G787" i="33"/>
  <c r="E787" i="33"/>
  <c r="A787" i="33"/>
  <c r="K786" i="33"/>
  <c r="I786" i="33"/>
  <c r="G786" i="33"/>
  <c r="E786" i="33"/>
  <c r="A786" i="33"/>
  <c r="K785" i="33"/>
  <c r="I785" i="33"/>
  <c r="G785" i="33"/>
  <c r="E785" i="33"/>
  <c r="A785" i="33"/>
  <c r="K784" i="33"/>
  <c r="I784" i="33"/>
  <c r="G784" i="33"/>
  <c r="E784" i="33"/>
  <c r="A784" i="33"/>
  <c r="K783" i="33"/>
  <c r="I783" i="33"/>
  <c r="G783" i="33"/>
  <c r="E783" i="33"/>
  <c r="A783" i="33"/>
  <c r="K782" i="33"/>
  <c r="I782" i="33"/>
  <c r="G782" i="33"/>
  <c r="E782" i="33"/>
  <c r="A782" i="33"/>
  <c r="K781" i="33"/>
  <c r="I781" i="33"/>
  <c r="G781" i="33"/>
  <c r="E781" i="33"/>
  <c r="A781" i="33"/>
  <c r="K780" i="33"/>
  <c r="I780" i="33"/>
  <c r="G780" i="33"/>
  <c r="E780" i="33"/>
  <c r="A780" i="33"/>
  <c r="K779" i="33"/>
  <c r="I779" i="33"/>
  <c r="G779" i="33"/>
  <c r="E779" i="33"/>
  <c r="A779" i="33"/>
  <c r="K778" i="33"/>
  <c r="I778" i="33"/>
  <c r="G778" i="33"/>
  <c r="E778" i="33"/>
  <c r="A778" i="33"/>
  <c r="K777" i="33"/>
  <c r="I777" i="33"/>
  <c r="G777" i="33"/>
  <c r="E777" i="33"/>
  <c r="A777" i="33"/>
  <c r="K776" i="33"/>
  <c r="I776" i="33"/>
  <c r="G776" i="33"/>
  <c r="E776" i="33"/>
  <c r="A776" i="33"/>
  <c r="K775" i="33"/>
  <c r="I775" i="33"/>
  <c r="G775" i="33"/>
  <c r="E775" i="33"/>
  <c r="A775" i="33"/>
  <c r="K774" i="33"/>
  <c r="I774" i="33"/>
  <c r="G774" i="33"/>
  <c r="E774" i="33"/>
  <c r="A774" i="33"/>
  <c r="K773" i="33"/>
  <c r="I773" i="33"/>
  <c r="G773" i="33"/>
  <c r="E773" i="33"/>
  <c r="A773" i="33"/>
  <c r="K772" i="33"/>
  <c r="I772" i="33"/>
  <c r="G772" i="33"/>
  <c r="E772" i="33"/>
  <c r="A772" i="33"/>
  <c r="K771" i="33"/>
  <c r="I771" i="33"/>
  <c r="G771" i="33"/>
  <c r="E771" i="33"/>
  <c r="A771" i="33"/>
  <c r="K770" i="33"/>
  <c r="I770" i="33"/>
  <c r="G770" i="33"/>
  <c r="E770" i="33"/>
  <c r="A770" i="33"/>
  <c r="K769" i="33"/>
  <c r="I769" i="33"/>
  <c r="G769" i="33"/>
  <c r="E769" i="33"/>
  <c r="A769" i="33"/>
  <c r="K768" i="33"/>
  <c r="I768" i="33"/>
  <c r="G768" i="33"/>
  <c r="E768" i="33"/>
  <c r="A768" i="33"/>
  <c r="K767" i="33"/>
  <c r="I767" i="33"/>
  <c r="G767" i="33"/>
  <c r="E767" i="33"/>
  <c r="A767" i="33"/>
  <c r="K766" i="33"/>
  <c r="I766" i="33"/>
  <c r="G766" i="33"/>
  <c r="E766" i="33"/>
  <c r="A766" i="33"/>
  <c r="K765" i="33"/>
  <c r="I765" i="33"/>
  <c r="G765" i="33"/>
  <c r="E765" i="33"/>
  <c r="A765" i="33"/>
  <c r="K764" i="33"/>
  <c r="I764" i="33"/>
  <c r="G764" i="33"/>
  <c r="E764" i="33"/>
  <c r="A764" i="33"/>
  <c r="K763" i="33"/>
  <c r="I763" i="33"/>
  <c r="G763" i="33"/>
  <c r="E763" i="33"/>
  <c r="A763" i="33"/>
  <c r="K762" i="33"/>
  <c r="I762" i="33"/>
  <c r="G762" i="33"/>
  <c r="E762" i="33"/>
  <c r="A762" i="33"/>
  <c r="K761" i="33"/>
  <c r="I761" i="33"/>
  <c r="G761" i="33"/>
  <c r="E761" i="33"/>
  <c r="A761" i="33"/>
  <c r="K760" i="33"/>
  <c r="I760" i="33"/>
  <c r="G760" i="33"/>
  <c r="E760" i="33"/>
  <c r="A760" i="33"/>
  <c r="K759" i="33"/>
  <c r="I759" i="33"/>
  <c r="G759" i="33"/>
  <c r="E759" i="33"/>
  <c r="A759" i="33"/>
  <c r="K758" i="33"/>
  <c r="I758" i="33"/>
  <c r="G758" i="33"/>
  <c r="E758" i="33"/>
  <c r="A758" i="33"/>
  <c r="K757" i="33"/>
  <c r="I757" i="33"/>
  <c r="G757" i="33"/>
  <c r="E757" i="33"/>
  <c r="A757" i="33"/>
  <c r="K756" i="33"/>
  <c r="I756" i="33"/>
  <c r="G756" i="33"/>
  <c r="E756" i="33"/>
  <c r="A756" i="33"/>
  <c r="K755" i="33"/>
  <c r="I755" i="33"/>
  <c r="G755" i="33"/>
  <c r="E755" i="33"/>
  <c r="A755" i="33"/>
  <c r="K754" i="33"/>
  <c r="I754" i="33"/>
  <c r="G754" i="33"/>
  <c r="E754" i="33"/>
  <c r="A754" i="33"/>
  <c r="K753" i="33"/>
  <c r="I753" i="33"/>
  <c r="G753" i="33"/>
  <c r="A753" i="33"/>
  <c r="K752" i="33"/>
  <c r="I752" i="33"/>
  <c r="G752" i="33"/>
  <c r="E752" i="33"/>
  <c r="A752" i="33"/>
  <c r="K751" i="33"/>
  <c r="I751" i="33"/>
  <c r="G751" i="33"/>
  <c r="A751" i="33"/>
  <c r="K750" i="33"/>
  <c r="I750" i="33"/>
  <c r="G750" i="33"/>
  <c r="E750" i="33"/>
  <c r="A750" i="33"/>
  <c r="K749" i="33"/>
  <c r="I749" i="33"/>
  <c r="G749" i="33"/>
  <c r="E749" i="33"/>
  <c r="A749" i="33"/>
  <c r="K748" i="33"/>
  <c r="I748" i="33"/>
  <c r="G748" i="33"/>
  <c r="E748" i="33"/>
  <c r="A748" i="33"/>
  <c r="K747" i="33"/>
  <c r="I747" i="33"/>
  <c r="G747" i="33"/>
  <c r="E747" i="33"/>
  <c r="A747" i="33"/>
  <c r="K746" i="33"/>
  <c r="I746" i="33"/>
  <c r="G746" i="33"/>
  <c r="E746" i="33"/>
  <c r="A746" i="33"/>
  <c r="K745" i="33"/>
  <c r="I745" i="33"/>
  <c r="G745" i="33"/>
  <c r="E745" i="33"/>
  <c r="A745" i="33"/>
  <c r="K744" i="33"/>
  <c r="I744" i="33"/>
  <c r="G744" i="33"/>
  <c r="E744" i="33"/>
  <c r="A744" i="33"/>
  <c r="K743" i="33"/>
  <c r="I743" i="33"/>
  <c r="G743" i="33"/>
  <c r="E743" i="33"/>
  <c r="A743" i="33"/>
  <c r="K742" i="33"/>
  <c r="I742" i="33"/>
  <c r="G742" i="33"/>
  <c r="E742" i="33"/>
  <c r="A742" i="33"/>
  <c r="K741" i="33"/>
  <c r="I741" i="33"/>
  <c r="G741" i="33"/>
  <c r="E741" i="33"/>
  <c r="A741" i="33"/>
  <c r="K740" i="33"/>
  <c r="I740" i="33"/>
  <c r="G740" i="33"/>
  <c r="E740" i="33"/>
  <c r="A740" i="33"/>
  <c r="K739" i="33"/>
  <c r="I739" i="33"/>
  <c r="G739" i="33"/>
  <c r="E739" i="33"/>
  <c r="A739" i="33"/>
  <c r="K738" i="33"/>
  <c r="I738" i="33"/>
  <c r="G738" i="33"/>
  <c r="E738" i="33"/>
  <c r="A738" i="33"/>
  <c r="K737" i="33"/>
  <c r="I737" i="33"/>
  <c r="G737" i="33"/>
  <c r="E737" i="33"/>
  <c r="A737" i="33"/>
  <c r="K736" i="33"/>
  <c r="I736" i="33"/>
  <c r="G736" i="33"/>
  <c r="E736" i="33"/>
  <c r="A736" i="33"/>
  <c r="K735" i="33"/>
  <c r="I735" i="33"/>
  <c r="G735" i="33"/>
  <c r="E735" i="33"/>
  <c r="A735" i="33"/>
  <c r="K734" i="33"/>
  <c r="I734" i="33"/>
  <c r="G734" i="33"/>
  <c r="E734" i="33"/>
  <c r="A734" i="33"/>
  <c r="K733" i="33"/>
  <c r="I733" i="33"/>
  <c r="G733" i="33"/>
  <c r="E733" i="33"/>
  <c r="A733" i="33"/>
  <c r="K732" i="33"/>
  <c r="I732" i="33"/>
  <c r="G732" i="33"/>
  <c r="E732" i="33"/>
  <c r="A732" i="33"/>
  <c r="K731" i="33"/>
  <c r="I731" i="33"/>
  <c r="G731" i="33"/>
  <c r="E731" i="33"/>
  <c r="A731" i="33"/>
  <c r="K730" i="33"/>
  <c r="I730" i="33"/>
  <c r="G730" i="33"/>
  <c r="E730" i="33"/>
  <c r="A730" i="33"/>
  <c r="K729" i="33"/>
  <c r="I729" i="33"/>
  <c r="G729" i="33"/>
  <c r="E729" i="33"/>
  <c r="A729" i="33"/>
  <c r="K728" i="33"/>
  <c r="I728" i="33"/>
  <c r="G728" i="33"/>
  <c r="E728" i="33"/>
  <c r="A728" i="33"/>
  <c r="K727" i="33"/>
  <c r="I727" i="33"/>
  <c r="G727" i="33"/>
  <c r="E727" i="33"/>
  <c r="A727" i="33"/>
  <c r="K726" i="33"/>
  <c r="I726" i="33"/>
  <c r="G726" i="33"/>
  <c r="E726" i="33"/>
  <c r="A726" i="33"/>
  <c r="K725" i="33"/>
  <c r="I725" i="33"/>
  <c r="G725" i="33"/>
  <c r="E725" i="33"/>
  <c r="A725" i="33"/>
  <c r="K724" i="33"/>
  <c r="I724" i="33"/>
  <c r="G724" i="33"/>
  <c r="E724" i="33"/>
  <c r="A724" i="33"/>
  <c r="K723" i="33"/>
  <c r="I723" i="33"/>
  <c r="G723" i="33"/>
  <c r="E723" i="33"/>
  <c r="A723" i="33"/>
  <c r="K722" i="33"/>
  <c r="I722" i="33"/>
  <c r="G722" i="33"/>
  <c r="E722" i="33"/>
  <c r="A722" i="33"/>
  <c r="K721" i="33"/>
  <c r="I721" i="33"/>
  <c r="G721" i="33"/>
  <c r="E721" i="33"/>
  <c r="A721" i="33"/>
  <c r="K720" i="33"/>
  <c r="I720" i="33"/>
  <c r="G720" i="33"/>
  <c r="E720" i="33"/>
  <c r="A720" i="33"/>
  <c r="K719" i="33"/>
  <c r="I719" i="33"/>
  <c r="G719" i="33"/>
  <c r="E719" i="33"/>
  <c r="A719" i="33"/>
  <c r="K718" i="33"/>
  <c r="I718" i="33"/>
  <c r="G718" i="33"/>
  <c r="E718" i="33"/>
  <c r="A718" i="33"/>
  <c r="K717" i="33"/>
  <c r="I717" i="33"/>
  <c r="G717" i="33"/>
  <c r="E717" i="33"/>
  <c r="A717" i="33"/>
  <c r="K716" i="33"/>
  <c r="I716" i="33"/>
  <c r="G716" i="33"/>
  <c r="E716" i="33"/>
  <c r="A716" i="33"/>
  <c r="K715" i="33"/>
  <c r="I715" i="33"/>
  <c r="G715" i="33"/>
  <c r="E715" i="33"/>
  <c r="A715" i="33"/>
  <c r="K714" i="33"/>
  <c r="I714" i="33"/>
  <c r="G714" i="33"/>
  <c r="E714" i="33"/>
  <c r="A714" i="33"/>
  <c r="K713" i="33"/>
  <c r="I713" i="33"/>
  <c r="G713" i="33"/>
  <c r="E713" i="33"/>
  <c r="A713" i="33"/>
  <c r="K712" i="33"/>
  <c r="I712" i="33"/>
  <c r="G712" i="33"/>
  <c r="E712" i="33"/>
  <c r="A712" i="33"/>
  <c r="K711" i="33"/>
  <c r="I711" i="33"/>
  <c r="G711" i="33"/>
  <c r="E711" i="33"/>
  <c r="A711" i="33"/>
  <c r="K710" i="33"/>
  <c r="I710" i="33"/>
  <c r="G710" i="33"/>
  <c r="E710" i="33"/>
  <c r="A710" i="33"/>
  <c r="K709" i="33"/>
  <c r="I709" i="33"/>
  <c r="G709" i="33"/>
  <c r="E709" i="33"/>
  <c r="A709" i="33"/>
  <c r="K708" i="33"/>
  <c r="I708" i="33"/>
  <c r="G708" i="33"/>
  <c r="E708" i="33"/>
  <c r="A708" i="33"/>
  <c r="K707" i="33"/>
  <c r="I707" i="33"/>
  <c r="G707" i="33"/>
  <c r="E707" i="33"/>
  <c r="A707" i="33"/>
  <c r="K706" i="33"/>
  <c r="I706" i="33"/>
  <c r="G706" i="33"/>
  <c r="E706" i="33"/>
  <c r="A706" i="33"/>
  <c r="K705" i="33"/>
  <c r="I705" i="33"/>
  <c r="G705" i="33"/>
  <c r="E705" i="33"/>
  <c r="A705" i="33"/>
  <c r="K704" i="33"/>
  <c r="I704" i="33"/>
  <c r="G704" i="33"/>
  <c r="E704" i="33"/>
  <c r="A704" i="33"/>
  <c r="K703" i="33"/>
  <c r="I703" i="33"/>
  <c r="G703" i="33"/>
  <c r="E703" i="33"/>
  <c r="A703" i="33"/>
  <c r="K702" i="33"/>
  <c r="I702" i="33"/>
  <c r="G702" i="33"/>
  <c r="E702" i="33"/>
  <c r="A702" i="33"/>
  <c r="K701" i="33"/>
  <c r="I701" i="33"/>
  <c r="G701" i="33"/>
  <c r="E701" i="33"/>
  <c r="A701" i="33"/>
  <c r="K700" i="33"/>
  <c r="I700" i="33"/>
  <c r="G700" i="33"/>
  <c r="E700" i="33"/>
  <c r="A700" i="33"/>
  <c r="K699" i="33"/>
  <c r="I699" i="33"/>
  <c r="G699" i="33"/>
  <c r="E699" i="33"/>
  <c r="A699" i="33"/>
  <c r="K698" i="33"/>
  <c r="I698" i="33"/>
  <c r="G698" i="33"/>
  <c r="E698" i="33"/>
  <c r="A698" i="33"/>
  <c r="K697" i="33"/>
  <c r="I697" i="33"/>
  <c r="G697" i="33"/>
  <c r="E697" i="33"/>
  <c r="A697" i="33"/>
  <c r="K696" i="33"/>
  <c r="I696" i="33"/>
  <c r="G696" i="33"/>
  <c r="E696" i="33"/>
  <c r="A696" i="33"/>
  <c r="K695" i="33"/>
  <c r="I695" i="33"/>
  <c r="G695" i="33"/>
  <c r="E695" i="33"/>
  <c r="A695" i="33"/>
  <c r="K694" i="33"/>
  <c r="I694" i="33"/>
  <c r="G694" i="33"/>
  <c r="E694" i="33"/>
  <c r="A694" i="33"/>
  <c r="K693" i="33"/>
  <c r="I693" i="33"/>
  <c r="G693" i="33"/>
  <c r="E693" i="33"/>
  <c r="A693" i="33"/>
  <c r="K692" i="33"/>
  <c r="I692" i="33"/>
  <c r="G692" i="33"/>
  <c r="E692" i="33"/>
  <c r="A692" i="33"/>
  <c r="K691" i="33"/>
  <c r="I691" i="33"/>
  <c r="G691" i="33"/>
  <c r="E691" i="33"/>
  <c r="A691" i="33"/>
  <c r="K690" i="33"/>
  <c r="I690" i="33"/>
  <c r="G690" i="33"/>
  <c r="E690" i="33"/>
  <c r="A690" i="33"/>
  <c r="K689" i="33"/>
  <c r="I689" i="33"/>
  <c r="G689" i="33"/>
  <c r="E689" i="33"/>
  <c r="A689" i="33"/>
  <c r="K688" i="33"/>
  <c r="I688" i="33"/>
  <c r="G688" i="33"/>
  <c r="E688" i="33"/>
  <c r="A688" i="33"/>
  <c r="K687" i="33"/>
  <c r="I687" i="33"/>
  <c r="G687" i="33"/>
  <c r="E687" i="33"/>
  <c r="A687" i="33"/>
  <c r="K686" i="33"/>
  <c r="I686" i="33"/>
  <c r="G686" i="33"/>
  <c r="E686" i="33"/>
  <c r="A686" i="33"/>
  <c r="K685" i="33"/>
  <c r="I685" i="33"/>
  <c r="G685" i="33"/>
  <c r="E685" i="33"/>
  <c r="A685" i="33"/>
  <c r="K684" i="33"/>
  <c r="I684" i="33"/>
  <c r="G684" i="33"/>
  <c r="E684" i="33"/>
  <c r="A684" i="33"/>
  <c r="K683" i="33"/>
  <c r="I683" i="33"/>
  <c r="G683" i="33"/>
  <c r="E683" i="33"/>
  <c r="A683" i="33"/>
  <c r="K682" i="33"/>
  <c r="I682" i="33"/>
  <c r="G682" i="33"/>
  <c r="E682" i="33"/>
  <c r="A682" i="33"/>
  <c r="K681" i="33"/>
  <c r="I681" i="33"/>
  <c r="G681" i="33"/>
  <c r="E681" i="33"/>
  <c r="A681" i="33"/>
  <c r="K680" i="33"/>
  <c r="I680" i="33"/>
  <c r="G680" i="33"/>
  <c r="E680" i="33"/>
  <c r="A680" i="33"/>
  <c r="K679" i="33"/>
  <c r="I679" i="33"/>
  <c r="G679" i="33"/>
  <c r="E679" i="33"/>
  <c r="A679" i="33"/>
  <c r="K678" i="33"/>
  <c r="I678" i="33"/>
  <c r="G678" i="33"/>
  <c r="E678" i="33"/>
  <c r="A678" i="33"/>
  <c r="K677" i="33"/>
  <c r="I677" i="33"/>
  <c r="G677" i="33"/>
  <c r="E677" i="33"/>
  <c r="A677" i="33"/>
  <c r="K676" i="33"/>
  <c r="I676" i="33"/>
  <c r="G676" i="33"/>
  <c r="E676" i="33"/>
  <c r="A676" i="33"/>
  <c r="K675" i="33"/>
  <c r="I675" i="33"/>
  <c r="G675" i="33"/>
  <c r="E675" i="33"/>
  <c r="A675" i="33"/>
  <c r="K674" i="33"/>
  <c r="I674" i="33"/>
  <c r="G674" i="33"/>
  <c r="E674" i="33"/>
  <c r="A674" i="33"/>
  <c r="K673" i="33"/>
  <c r="I673" i="33"/>
  <c r="G673" i="33"/>
  <c r="E673" i="33"/>
  <c r="A673" i="33"/>
  <c r="K672" i="33"/>
  <c r="I672" i="33"/>
  <c r="G672" i="33"/>
  <c r="E672" i="33"/>
  <c r="A672" i="33"/>
  <c r="K671" i="33"/>
  <c r="I671" i="33"/>
  <c r="G671" i="33"/>
  <c r="E671" i="33"/>
  <c r="A671" i="33"/>
  <c r="K670" i="33"/>
  <c r="I670" i="33"/>
  <c r="G670" i="33"/>
  <c r="E670" i="33"/>
  <c r="A670" i="33"/>
  <c r="K669" i="33"/>
  <c r="I669" i="33"/>
  <c r="G669" i="33"/>
  <c r="E669" i="33"/>
  <c r="A669" i="33"/>
  <c r="K668" i="33"/>
  <c r="I668" i="33"/>
  <c r="G668" i="33"/>
  <c r="E668" i="33"/>
  <c r="A668" i="33"/>
  <c r="K667" i="33"/>
  <c r="I667" i="33"/>
  <c r="G667" i="33"/>
  <c r="E667" i="33"/>
  <c r="A667" i="33"/>
  <c r="K666" i="33"/>
  <c r="I666" i="33"/>
  <c r="G666" i="33"/>
  <c r="E666" i="33"/>
  <c r="A666" i="33"/>
  <c r="K665" i="33"/>
  <c r="I665" i="33"/>
  <c r="G665" i="33"/>
  <c r="E665" i="33"/>
  <c r="A665" i="33"/>
  <c r="K664" i="33"/>
  <c r="I664" i="33"/>
  <c r="G664" i="33"/>
  <c r="E664" i="33"/>
  <c r="A664" i="33"/>
  <c r="K663" i="33"/>
  <c r="I663" i="33"/>
  <c r="G663" i="33"/>
  <c r="E663" i="33"/>
  <c r="A663" i="33"/>
  <c r="K662" i="33"/>
  <c r="I662" i="33"/>
  <c r="G662" i="33"/>
  <c r="E662" i="33"/>
  <c r="A662" i="33"/>
  <c r="K661" i="33"/>
  <c r="I661" i="33"/>
  <c r="G661" i="33"/>
  <c r="E661" i="33"/>
  <c r="A661" i="33"/>
  <c r="K660" i="33"/>
  <c r="I660" i="33"/>
  <c r="G660" i="33"/>
  <c r="E660" i="33"/>
  <c r="A660" i="33"/>
  <c r="K659" i="33"/>
  <c r="I659" i="33"/>
  <c r="G659" i="33"/>
  <c r="E659" i="33"/>
  <c r="A659" i="33"/>
  <c r="K658" i="33"/>
  <c r="I658" i="33"/>
  <c r="G658" i="33"/>
  <c r="E658" i="33"/>
  <c r="A658" i="33"/>
  <c r="K657" i="33"/>
  <c r="I657" i="33"/>
  <c r="G657" i="33"/>
  <c r="E657" i="33"/>
  <c r="A657" i="33"/>
  <c r="K656" i="33"/>
  <c r="I656" i="33"/>
  <c r="G656" i="33"/>
  <c r="E656" i="33"/>
  <c r="A656" i="33"/>
  <c r="K655" i="33"/>
  <c r="I655" i="33"/>
  <c r="G655" i="33"/>
  <c r="E655" i="33"/>
  <c r="A655" i="33"/>
  <c r="K654" i="33"/>
  <c r="I654" i="33"/>
  <c r="G654" i="33"/>
  <c r="E654" i="33"/>
  <c r="A654" i="33"/>
  <c r="K653" i="33"/>
  <c r="I653" i="33"/>
  <c r="G653" i="33"/>
  <c r="E653" i="33"/>
  <c r="A653" i="33"/>
  <c r="K652" i="33"/>
  <c r="I652" i="33"/>
  <c r="G652" i="33"/>
  <c r="E652" i="33"/>
  <c r="A652" i="33"/>
  <c r="K651" i="33"/>
  <c r="I651" i="33"/>
  <c r="G651" i="33"/>
  <c r="E651" i="33"/>
  <c r="A651" i="33"/>
  <c r="K650" i="33"/>
  <c r="I650" i="33"/>
  <c r="G650" i="33"/>
  <c r="E650" i="33"/>
  <c r="A650" i="33"/>
  <c r="K649" i="33"/>
  <c r="I649" i="33"/>
  <c r="G649" i="33"/>
  <c r="E649" i="33"/>
  <c r="A649" i="33"/>
  <c r="K648" i="33"/>
  <c r="I648" i="33"/>
  <c r="G648" i="33"/>
  <c r="E648" i="33"/>
  <c r="A648" i="33"/>
  <c r="K647" i="33"/>
  <c r="I647" i="33"/>
  <c r="G647" i="33"/>
  <c r="E647" i="33"/>
  <c r="A647" i="33"/>
  <c r="K646" i="33"/>
  <c r="I646" i="33"/>
  <c r="G646" i="33"/>
  <c r="E646" i="33"/>
  <c r="A646" i="33"/>
  <c r="K645" i="33"/>
  <c r="I645" i="33"/>
  <c r="G645" i="33"/>
  <c r="E645" i="33"/>
  <c r="A645" i="33"/>
  <c r="K644" i="33"/>
  <c r="I644" i="33"/>
  <c r="G644" i="33"/>
  <c r="E644" i="33"/>
  <c r="A644" i="33"/>
  <c r="K643" i="33"/>
  <c r="I643" i="33"/>
  <c r="G643" i="33"/>
  <c r="E643" i="33"/>
  <c r="A643" i="33"/>
  <c r="K642" i="33"/>
  <c r="I642" i="33"/>
  <c r="G642" i="33"/>
  <c r="E642" i="33"/>
  <c r="A642" i="33"/>
  <c r="K641" i="33"/>
  <c r="I641" i="33"/>
  <c r="G641" i="33"/>
  <c r="E641" i="33"/>
  <c r="A641" i="33"/>
  <c r="K640" i="33"/>
  <c r="I640" i="33"/>
  <c r="G640" i="33"/>
  <c r="E640" i="33"/>
  <c r="A640" i="33"/>
  <c r="K639" i="33"/>
  <c r="I639" i="33"/>
  <c r="G639" i="33"/>
  <c r="E639" i="33"/>
  <c r="A639" i="33"/>
  <c r="K638" i="33"/>
  <c r="I638" i="33"/>
  <c r="G638" i="33"/>
  <c r="E638" i="33"/>
  <c r="A638" i="33"/>
  <c r="K637" i="33"/>
  <c r="I637" i="33"/>
  <c r="G637" i="33"/>
  <c r="E637" i="33"/>
  <c r="A637" i="33"/>
  <c r="K636" i="33"/>
  <c r="I636" i="33"/>
  <c r="G636" i="33"/>
  <c r="E636" i="33"/>
  <c r="A636" i="33"/>
  <c r="K635" i="33"/>
  <c r="I635" i="33"/>
  <c r="G635" i="33"/>
  <c r="E635" i="33"/>
  <c r="A635" i="33"/>
  <c r="K634" i="33"/>
  <c r="I634" i="33"/>
  <c r="G634" i="33"/>
  <c r="E634" i="33"/>
  <c r="A634" i="33"/>
  <c r="K633" i="33"/>
  <c r="I633" i="33"/>
  <c r="G633" i="33"/>
  <c r="E633" i="33"/>
  <c r="A633" i="33"/>
  <c r="K632" i="33"/>
  <c r="I632" i="33"/>
  <c r="G632" i="33"/>
  <c r="E632" i="33"/>
  <c r="A632" i="33"/>
  <c r="K631" i="33"/>
  <c r="I631" i="33"/>
  <c r="G631" i="33"/>
  <c r="E631" i="33"/>
  <c r="A631" i="33"/>
  <c r="K630" i="33"/>
  <c r="I630" i="33"/>
  <c r="G630" i="33"/>
  <c r="E630" i="33"/>
  <c r="A630" i="33"/>
  <c r="K629" i="33"/>
  <c r="I629" i="33"/>
  <c r="G629" i="33"/>
  <c r="E629" i="33"/>
  <c r="A629" i="33"/>
  <c r="K628" i="33"/>
  <c r="I628" i="33"/>
  <c r="G628" i="33"/>
  <c r="E628" i="33"/>
  <c r="A628" i="33"/>
  <c r="K627" i="33"/>
  <c r="I627" i="33"/>
  <c r="G627" i="33"/>
  <c r="E627" i="33"/>
  <c r="A627" i="33"/>
  <c r="K626" i="33"/>
  <c r="I626" i="33"/>
  <c r="G626" i="33"/>
  <c r="E626" i="33"/>
  <c r="A626" i="33"/>
  <c r="K625" i="33"/>
  <c r="I625" i="33"/>
  <c r="G625" i="33"/>
  <c r="E625" i="33"/>
  <c r="A625" i="33"/>
  <c r="K624" i="33"/>
  <c r="I624" i="33"/>
  <c r="G624" i="33"/>
  <c r="E624" i="33"/>
  <c r="A624" i="33"/>
  <c r="K623" i="33"/>
  <c r="I623" i="33"/>
  <c r="G623" i="33"/>
  <c r="E623" i="33"/>
  <c r="A623" i="33"/>
  <c r="K622" i="33"/>
  <c r="I622" i="33"/>
  <c r="G622" i="33"/>
  <c r="E622" i="33"/>
  <c r="A622" i="33"/>
  <c r="K621" i="33"/>
  <c r="I621" i="33"/>
  <c r="G621" i="33"/>
  <c r="E621" i="33"/>
  <c r="A621" i="33"/>
  <c r="K620" i="33"/>
  <c r="I620" i="33"/>
  <c r="G620" i="33"/>
  <c r="E620" i="33"/>
  <c r="A620" i="33"/>
  <c r="K619" i="33"/>
  <c r="I619" i="33"/>
  <c r="G619" i="33"/>
  <c r="E619" i="33"/>
  <c r="A619" i="33"/>
  <c r="K618" i="33"/>
  <c r="I618" i="33"/>
  <c r="G618" i="33"/>
  <c r="E618" i="33"/>
  <c r="A618" i="33"/>
  <c r="K617" i="33"/>
  <c r="I617" i="33"/>
  <c r="G617" i="33"/>
  <c r="E617" i="33"/>
  <c r="A617" i="33"/>
  <c r="K616" i="33"/>
  <c r="I616" i="33"/>
  <c r="G616" i="33"/>
  <c r="E616" i="33"/>
  <c r="A616" i="33"/>
  <c r="K615" i="33"/>
  <c r="I615" i="33"/>
  <c r="G615" i="33"/>
  <c r="E615" i="33"/>
  <c r="A615" i="33"/>
  <c r="K614" i="33"/>
  <c r="I614" i="33"/>
  <c r="G614" i="33"/>
  <c r="E614" i="33"/>
  <c r="A614" i="33"/>
  <c r="K613" i="33"/>
  <c r="I613" i="33"/>
  <c r="G613" i="33"/>
  <c r="E613" i="33"/>
  <c r="A613" i="33"/>
  <c r="K612" i="33"/>
  <c r="I612" i="33"/>
  <c r="G612" i="33"/>
  <c r="E612" i="33"/>
  <c r="A612" i="33"/>
  <c r="K611" i="33"/>
  <c r="I611" i="33"/>
  <c r="G611" i="33"/>
  <c r="E611" i="33"/>
  <c r="A611" i="33"/>
  <c r="K610" i="33"/>
  <c r="I610" i="33"/>
  <c r="G610" i="33"/>
  <c r="E610" i="33"/>
  <c r="A610" i="33"/>
  <c r="K609" i="33"/>
  <c r="I609" i="33"/>
  <c r="G609" i="33"/>
  <c r="E609" i="33"/>
  <c r="A609" i="33"/>
  <c r="K608" i="33"/>
  <c r="I608" i="33"/>
  <c r="G608" i="33"/>
  <c r="E608" i="33"/>
  <c r="A608" i="33"/>
  <c r="K607" i="33"/>
  <c r="I607" i="33"/>
  <c r="G607" i="33"/>
  <c r="E607" i="33"/>
  <c r="A607" i="33"/>
  <c r="K606" i="33"/>
  <c r="I606" i="33"/>
  <c r="G606" i="33"/>
  <c r="E606" i="33"/>
  <c r="A606" i="33"/>
  <c r="K605" i="33"/>
  <c r="I605" i="33"/>
  <c r="G605" i="33"/>
  <c r="E605" i="33"/>
  <c r="A605" i="33"/>
  <c r="K604" i="33"/>
  <c r="I604" i="33"/>
  <c r="G604" i="33"/>
  <c r="E604" i="33"/>
  <c r="A604" i="33"/>
  <c r="K603" i="33"/>
  <c r="I603" i="33"/>
  <c r="G603" i="33"/>
  <c r="E603" i="33"/>
  <c r="A603" i="33"/>
  <c r="K602" i="33"/>
  <c r="I602" i="33"/>
  <c r="G602" i="33"/>
  <c r="E602" i="33"/>
  <c r="A602" i="33"/>
  <c r="K601" i="33"/>
  <c r="I601" i="33"/>
  <c r="G601" i="33"/>
  <c r="E601" i="33"/>
  <c r="A601" i="33"/>
  <c r="K600" i="33"/>
  <c r="I600" i="33"/>
  <c r="G600" i="33"/>
  <c r="E600" i="33"/>
  <c r="A600" i="33"/>
  <c r="K599" i="33"/>
  <c r="I599" i="33"/>
  <c r="G599" i="33"/>
  <c r="E599" i="33"/>
  <c r="A599" i="33"/>
  <c r="K598" i="33"/>
  <c r="I598" i="33"/>
  <c r="G598" i="33"/>
  <c r="E598" i="33"/>
  <c r="A598" i="33"/>
  <c r="K597" i="33"/>
  <c r="I597" i="33"/>
  <c r="G597" i="33"/>
  <c r="E597" i="33"/>
  <c r="A597" i="33"/>
  <c r="K596" i="33"/>
  <c r="I596" i="33"/>
  <c r="G596" i="33"/>
  <c r="E596" i="33"/>
  <c r="A596" i="33"/>
  <c r="K595" i="33"/>
  <c r="I595" i="33"/>
  <c r="G595" i="33"/>
  <c r="E595" i="33"/>
  <c r="A595" i="33"/>
  <c r="K594" i="33"/>
  <c r="I594" i="33"/>
  <c r="G594" i="33"/>
  <c r="E594" i="33"/>
  <c r="A594" i="33"/>
  <c r="K593" i="33"/>
  <c r="I593" i="33"/>
  <c r="G593" i="33"/>
  <c r="E593" i="33"/>
  <c r="A593" i="33"/>
  <c r="K592" i="33"/>
  <c r="I592" i="33"/>
  <c r="G592" i="33"/>
  <c r="E592" i="33"/>
  <c r="A592" i="33"/>
  <c r="K591" i="33"/>
  <c r="I591" i="33"/>
  <c r="G591" i="33"/>
  <c r="E591" i="33"/>
  <c r="A591" i="33"/>
  <c r="K590" i="33"/>
  <c r="I590" i="33"/>
  <c r="G590" i="33"/>
  <c r="E590" i="33"/>
  <c r="A590" i="33"/>
  <c r="K589" i="33"/>
  <c r="I589" i="33"/>
  <c r="G589" i="33"/>
  <c r="E589" i="33"/>
  <c r="A589" i="33"/>
  <c r="K588" i="33"/>
  <c r="I588" i="33"/>
  <c r="G588" i="33"/>
  <c r="E588" i="33"/>
  <c r="A588" i="33"/>
  <c r="K587" i="33"/>
  <c r="I587" i="33"/>
  <c r="G587" i="33"/>
  <c r="E587" i="33"/>
  <c r="A587" i="33"/>
  <c r="K586" i="33"/>
  <c r="I586" i="33"/>
  <c r="G586" i="33"/>
  <c r="E586" i="33"/>
  <c r="A586" i="33"/>
  <c r="K585" i="33"/>
  <c r="I585" i="33"/>
  <c r="G585" i="33"/>
  <c r="E585" i="33"/>
  <c r="A585" i="33"/>
  <c r="K584" i="33"/>
  <c r="I584" i="33"/>
  <c r="G584" i="33"/>
  <c r="E584" i="33"/>
  <c r="A584" i="33"/>
  <c r="K583" i="33"/>
  <c r="I583" i="33"/>
  <c r="G583" i="33"/>
  <c r="E583" i="33"/>
  <c r="A583" i="33"/>
  <c r="K582" i="33"/>
  <c r="I582" i="33"/>
  <c r="G582" i="33"/>
  <c r="E582" i="33"/>
  <c r="A582" i="33"/>
  <c r="K581" i="33"/>
  <c r="I581" i="33"/>
  <c r="G581" i="33"/>
  <c r="E581" i="33"/>
  <c r="A581" i="33"/>
  <c r="K580" i="33"/>
  <c r="I580" i="33"/>
  <c r="G580" i="33"/>
  <c r="E580" i="33"/>
  <c r="A580" i="33"/>
  <c r="K579" i="33"/>
  <c r="I579" i="33"/>
  <c r="G579" i="33"/>
  <c r="E579" i="33"/>
  <c r="A579" i="33"/>
  <c r="K578" i="33"/>
  <c r="I578" i="33"/>
  <c r="G578" i="33"/>
  <c r="E578" i="33"/>
  <c r="A578" i="33"/>
  <c r="K577" i="33"/>
  <c r="I577" i="33"/>
  <c r="G577" i="33"/>
  <c r="E577" i="33"/>
  <c r="A577" i="33"/>
  <c r="K576" i="33"/>
  <c r="I576" i="33"/>
  <c r="G576" i="33"/>
  <c r="E576" i="33"/>
  <c r="A576" i="33"/>
  <c r="K575" i="33"/>
  <c r="I575" i="33"/>
  <c r="G575" i="33"/>
  <c r="E575" i="33"/>
  <c r="A575" i="33"/>
  <c r="K574" i="33"/>
  <c r="I574" i="33"/>
  <c r="G574" i="33"/>
  <c r="E574" i="33"/>
  <c r="A574" i="33"/>
  <c r="K573" i="33"/>
  <c r="I573" i="33"/>
  <c r="G573" i="33"/>
  <c r="E573" i="33"/>
  <c r="A573" i="33"/>
  <c r="K572" i="33"/>
  <c r="I572" i="33"/>
  <c r="G572" i="33"/>
  <c r="E572" i="33"/>
  <c r="A572" i="33"/>
  <c r="K571" i="33"/>
  <c r="I571" i="33"/>
  <c r="G571" i="33"/>
  <c r="E571" i="33"/>
  <c r="A571" i="33"/>
  <c r="K570" i="33"/>
  <c r="I570" i="33"/>
  <c r="G570" i="33"/>
  <c r="E570" i="33"/>
  <c r="A570" i="33"/>
  <c r="K569" i="33"/>
  <c r="I569" i="33"/>
  <c r="G569" i="33"/>
  <c r="E569" i="33"/>
  <c r="A569" i="33"/>
  <c r="K568" i="33"/>
  <c r="I568" i="33"/>
  <c r="G568" i="33"/>
  <c r="E568" i="33"/>
  <c r="A568" i="33"/>
  <c r="K567" i="33"/>
  <c r="I567" i="33"/>
  <c r="G567" i="33"/>
  <c r="E567" i="33"/>
  <c r="A567" i="33"/>
  <c r="K566" i="33"/>
  <c r="I566" i="33"/>
  <c r="G566" i="33"/>
  <c r="E566" i="33"/>
  <c r="A566" i="33"/>
  <c r="K565" i="33"/>
  <c r="I565" i="33"/>
  <c r="G565" i="33"/>
  <c r="E565" i="33"/>
  <c r="A565" i="33"/>
  <c r="K564" i="33"/>
  <c r="I564" i="33"/>
  <c r="G564" i="33"/>
  <c r="E564" i="33"/>
  <c r="A564" i="33"/>
  <c r="K563" i="33"/>
  <c r="I563" i="33"/>
  <c r="G563" i="33"/>
  <c r="E563" i="33"/>
  <c r="A563" i="33"/>
  <c r="K562" i="33"/>
  <c r="I562" i="33"/>
  <c r="G562" i="33"/>
  <c r="E562" i="33"/>
  <c r="A562" i="33"/>
  <c r="K561" i="33"/>
  <c r="I561" i="33"/>
  <c r="G561" i="33"/>
  <c r="E561" i="33"/>
  <c r="A561" i="33"/>
  <c r="K560" i="33"/>
  <c r="I560" i="33"/>
  <c r="G560" i="33"/>
  <c r="E560" i="33"/>
  <c r="A560" i="33"/>
  <c r="K559" i="33"/>
  <c r="I559" i="33"/>
  <c r="G559" i="33"/>
  <c r="E559" i="33"/>
  <c r="A559" i="33"/>
  <c r="K558" i="33"/>
  <c r="I558" i="33"/>
  <c r="G558" i="33"/>
  <c r="E558" i="33"/>
  <c r="A558" i="33"/>
  <c r="K557" i="33"/>
  <c r="I557" i="33"/>
  <c r="G557" i="33"/>
  <c r="E557" i="33"/>
  <c r="A557" i="33"/>
  <c r="K556" i="33"/>
  <c r="I556" i="33"/>
  <c r="G556" i="33"/>
  <c r="E556" i="33"/>
  <c r="A556" i="33"/>
  <c r="K555" i="33"/>
  <c r="I555" i="33"/>
  <c r="G555" i="33"/>
  <c r="E555" i="33"/>
  <c r="A555" i="33"/>
  <c r="K554" i="33"/>
  <c r="I554" i="33"/>
  <c r="G554" i="33"/>
  <c r="E554" i="33"/>
  <c r="A554" i="33"/>
  <c r="K553" i="33"/>
  <c r="I553" i="33"/>
  <c r="G553" i="33"/>
  <c r="E553" i="33"/>
  <c r="A553" i="33"/>
  <c r="K552" i="33"/>
  <c r="I552" i="33"/>
  <c r="G552" i="33"/>
  <c r="E552" i="33"/>
  <c r="A552" i="33"/>
  <c r="K551" i="33"/>
  <c r="I551" i="33"/>
  <c r="G551" i="33"/>
  <c r="E551" i="33"/>
  <c r="A551" i="33"/>
  <c r="K550" i="33"/>
  <c r="I550" i="33"/>
  <c r="G550" i="33"/>
  <c r="E550" i="33"/>
  <c r="A550" i="33"/>
  <c r="K549" i="33"/>
  <c r="I549" i="33"/>
  <c r="G549" i="33"/>
  <c r="E549" i="33"/>
  <c r="A549" i="33"/>
  <c r="K548" i="33"/>
  <c r="I548" i="33"/>
  <c r="G548" i="33"/>
  <c r="E548" i="33"/>
  <c r="A548" i="33"/>
  <c r="K547" i="33"/>
  <c r="I547" i="33"/>
  <c r="G547" i="33"/>
  <c r="E547" i="33"/>
  <c r="A547" i="33"/>
  <c r="K546" i="33"/>
  <c r="I546" i="33"/>
  <c r="G546" i="33"/>
  <c r="E546" i="33"/>
  <c r="A546" i="33"/>
  <c r="K545" i="33"/>
  <c r="I545" i="33"/>
  <c r="G545" i="33"/>
  <c r="E545" i="33"/>
  <c r="A545" i="33"/>
  <c r="K544" i="33"/>
  <c r="I544" i="33"/>
  <c r="G544" i="33"/>
  <c r="E544" i="33"/>
  <c r="A544" i="33"/>
  <c r="K543" i="33"/>
  <c r="I543" i="33"/>
  <c r="G543" i="33"/>
  <c r="E543" i="33"/>
  <c r="A543" i="33"/>
  <c r="K542" i="33"/>
  <c r="I542" i="33"/>
  <c r="G542" i="33"/>
  <c r="E542" i="33"/>
  <c r="A542" i="33"/>
  <c r="K541" i="33"/>
  <c r="I541" i="33"/>
  <c r="G541" i="33"/>
  <c r="E541" i="33"/>
  <c r="A541" i="33"/>
  <c r="K540" i="33"/>
  <c r="I540" i="33"/>
  <c r="G540" i="33"/>
  <c r="E540" i="33"/>
  <c r="A540" i="33"/>
  <c r="K539" i="33"/>
  <c r="I539" i="33"/>
  <c r="G539" i="33"/>
  <c r="E539" i="33"/>
  <c r="A539" i="33"/>
  <c r="K538" i="33"/>
  <c r="I538" i="33"/>
  <c r="G538" i="33"/>
  <c r="E538" i="33"/>
  <c r="A538" i="33"/>
  <c r="K537" i="33"/>
  <c r="I537" i="33"/>
  <c r="G537" i="33"/>
  <c r="E537" i="33"/>
  <c r="A537" i="33"/>
  <c r="K536" i="33"/>
  <c r="I536" i="33"/>
  <c r="G536" i="33"/>
  <c r="E536" i="33"/>
  <c r="A536" i="33"/>
  <c r="K535" i="33"/>
  <c r="I535" i="33"/>
  <c r="G535" i="33"/>
  <c r="E535" i="33"/>
  <c r="A535" i="33"/>
  <c r="K534" i="33"/>
  <c r="I534" i="33"/>
  <c r="G534" i="33"/>
  <c r="E534" i="33"/>
  <c r="A534" i="33"/>
  <c r="K533" i="33"/>
  <c r="I533" i="33"/>
  <c r="G533" i="33"/>
  <c r="E533" i="33"/>
  <c r="A533" i="33"/>
  <c r="K532" i="33"/>
  <c r="I532" i="33"/>
  <c r="G532" i="33"/>
  <c r="E532" i="33"/>
  <c r="A532" i="33"/>
  <c r="K531" i="33"/>
  <c r="I531" i="33"/>
  <c r="G531" i="33"/>
  <c r="E531" i="33"/>
  <c r="A531" i="33"/>
  <c r="K530" i="33"/>
  <c r="I530" i="33"/>
  <c r="G530" i="33"/>
  <c r="E530" i="33"/>
  <c r="A530" i="33"/>
  <c r="K529" i="33"/>
  <c r="I529" i="33"/>
  <c r="G529" i="33"/>
  <c r="E529" i="33"/>
  <c r="A529" i="33"/>
  <c r="K528" i="33"/>
  <c r="I528" i="33"/>
  <c r="G528" i="33"/>
  <c r="E528" i="33"/>
  <c r="A528" i="33"/>
  <c r="K527" i="33"/>
  <c r="I527" i="33"/>
  <c r="G527" i="33"/>
  <c r="E527" i="33"/>
  <c r="A527" i="33"/>
  <c r="K526" i="33"/>
  <c r="I526" i="33"/>
  <c r="G526" i="33"/>
  <c r="E526" i="33"/>
  <c r="A526" i="33"/>
  <c r="K525" i="33"/>
  <c r="I525" i="33"/>
  <c r="G525" i="33"/>
  <c r="E525" i="33"/>
  <c r="A525" i="33"/>
  <c r="K524" i="33"/>
  <c r="I524" i="33"/>
  <c r="G524" i="33"/>
  <c r="E524" i="33"/>
  <c r="A524" i="33"/>
  <c r="K523" i="33"/>
  <c r="I523" i="33"/>
  <c r="G523" i="33"/>
  <c r="E523" i="33"/>
  <c r="A523" i="33"/>
  <c r="K522" i="33"/>
  <c r="I522" i="33"/>
  <c r="G522" i="33"/>
  <c r="E522" i="33"/>
  <c r="A522" i="33"/>
  <c r="K521" i="33"/>
  <c r="I521" i="33"/>
  <c r="G521" i="33"/>
  <c r="E521" i="33"/>
  <c r="A521" i="33"/>
  <c r="K520" i="33"/>
  <c r="I520" i="33"/>
  <c r="G520" i="33"/>
  <c r="E520" i="33"/>
  <c r="A520" i="33"/>
  <c r="K519" i="33"/>
  <c r="I519" i="33"/>
  <c r="G519" i="33"/>
  <c r="E519" i="33"/>
  <c r="A519" i="33"/>
  <c r="K518" i="33"/>
  <c r="I518" i="33"/>
  <c r="G518" i="33"/>
  <c r="E518" i="33"/>
  <c r="A518" i="33"/>
  <c r="K517" i="33"/>
  <c r="I517" i="33"/>
  <c r="G517" i="33"/>
  <c r="E517" i="33"/>
  <c r="A517" i="33"/>
  <c r="K516" i="33"/>
  <c r="I516" i="33"/>
  <c r="G516" i="33"/>
  <c r="E516" i="33"/>
  <c r="A516" i="33"/>
  <c r="K515" i="33"/>
  <c r="I515" i="33"/>
  <c r="G515" i="33"/>
  <c r="E515" i="33"/>
  <c r="A515" i="33"/>
  <c r="K514" i="33"/>
  <c r="I514" i="33"/>
  <c r="G514" i="33"/>
  <c r="E514" i="33"/>
  <c r="A514" i="33"/>
  <c r="K513" i="33"/>
  <c r="I513" i="33"/>
  <c r="G513" i="33"/>
  <c r="E513" i="33"/>
  <c r="A513" i="33"/>
  <c r="K512" i="33"/>
  <c r="I512" i="33"/>
  <c r="G512" i="33"/>
  <c r="E512" i="33"/>
  <c r="A512" i="33"/>
  <c r="K511" i="33"/>
  <c r="I511" i="33"/>
  <c r="G511" i="33"/>
  <c r="E511" i="33"/>
  <c r="A511" i="33"/>
  <c r="K510" i="33"/>
  <c r="I510" i="33"/>
  <c r="G510" i="33"/>
  <c r="E510" i="33"/>
  <c r="A510" i="33"/>
  <c r="K509" i="33"/>
  <c r="I509" i="33"/>
  <c r="G509" i="33"/>
  <c r="E509" i="33"/>
  <c r="A509" i="33"/>
  <c r="K508" i="33"/>
  <c r="I508" i="33"/>
  <c r="G508" i="33"/>
  <c r="E508" i="33"/>
  <c r="A508" i="33"/>
  <c r="K507" i="33"/>
  <c r="I507" i="33"/>
  <c r="G507" i="33"/>
  <c r="E507" i="33"/>
  <c r="A507" i="33"/>
  <c r="K506" i="33"/>
  <c r="I506" i="33"/>
  <c r="G506" i="33"/>
  <c r="E506" i="33"/>
  <c r="A506" i="33"/>
  <c r="K505" i="33"/>
  <c r="I505" i="33"/>
  <c r="G505" i="33"/>
  <c r="E505" i="33"/>
  <c r="A505" i="33"/>
  <c r="K504" i="33"/>
  <c r="I504" i="33"/>
  <c r="G504" i="33"/>
  <c r="E504" i="33"/>
  <c r="A504" i="33"/>
  <c r="K503" i="33"/>
  <c r="I503" i="33"/>
  <c r="G503" i="33"/>
  <c r="E503" i="33"/>
  <c r="A503" i="33"/>
  <c r="K502" i="33"/>
  <c r="I502" i="33"/>
  <c r="G502" i="33"/>
  <c r="E502" i="33"/>
  <c r="A502" i="33"/>
  <c r="K501" i="33"/>
  <c r="I501" i="33"/>
  <c r="G501" i="33"/>
  <c r="E501" i="33"/>
  <c r="A501" i="33"/>
  <c r="K500" i="33"/>
  <c r="I500" i="33"/>
  <c r="G500" i="33"/>
  <c r="E500" i="33"/>
  <c r="A500" i="33"/>
  <c r="K499" i="33"/>
  <c r="I499" i="33"/>
  <c r="G499" i="33"/>
  <c r="E499" i="33"/>
  <c r="A499" i="33"/>
  <c r="K498" i="33"/>
  <c r="I498" i="33"/>
  <c r="G498" i="33"/>
  <c r="E498" i="33"/>
  <c r="A498" i="33"/>
  <c r="K497" i="33"/>
  <c r="I497" i="33"/>
  <c r="G497" i="33"/>
  <c r="E497" i="33"/>
  <c r="A497" i="33"/>
  <c r="K496" i="33"/>
  <c r="I496" i="33"/>
  <c r="G496" i="33"/>
  <c r="E496" i="33"/>
  <c r="A496" i="33"/>
  <c r="K495" i="33"/>
  <c r="I495" i="33"/>
  <c r="G495" i="33"/>
  <c r="E495" i="33"/>
  <c r="A495" i="33"/>
  <c r="K494" i="33"/>
  <c r="I494" i="33"/>
  <c r="G494" i="33"/>
  <c r="E494" i="33"/>
  <c r="A494" i="33"/>
  <c r="K493" i="33"/>
  <c r="I493" i="33"/>
  <c r="G493" i="33"/>
  <c r="E493" i="33"/>
  <c r="A493" i="33"/>
  <c r="K492" i="33"/>
  <c r="I492" i="33"/>
  <c r="G492" i="33"/>
  <c r="E492" i="33"/>
  <c r="A492" i="33"/>
  <c r="K491" i="33"/>
  <c r="I491" i="33"/>
  <c r="G491" i="33"/>
  <c r="E491" i="33"/>
  <c r="A491" i="33"/>
  <c r="K490" i="33"/>
  <c r="I490" i="33"/>
  <c r="G490" i="33"/>
  <c r="E490" i="33"/>
  <c r="A490" i="33"/>
  <c r="K489" i="33"/>
  <c r="I489" i="33"/>
  <c r="G489" i="33"/>
  <c r="E489" i="33"/>
  <c r="A489" i="33"/>
  <c r="K488" i="33"/>
  <c r="I488" i="33"/>
  <c r="G488" i="33"/>
  <c r="E488" i="33"/>
  <c r="A488" i="33"/>
  <c r="K487" i="33"/>
  <c r="I487" i="33"/>
  <c r="G487" i="33"/>
  <c r="E487" i="33"/>
  <c r="A487" i="33"/>
  <c r="K486" i="33"/>
  <c r="I486" i="33"/>
  <c r="G486" i="33"/>
  <c r="E486" i="33"/>
  <c r="A486" i="33"/>
  <c r="K485" i="33"/>
  <c r="I485" i="33"/>
  <c r="G485" i="33"/>
  <c r="E485" i="33"/>
  <c r="A485" i="33"/>
  <c r="K484" i="33"/>
  <c r="I484" i="33"/>
  <c r="G484" i="33"/>
  <c r="E484" i="33"/>
  <c r="A484" i="33"/>
  <c r="K483" i="33"/>
  <c r="I483" i="33"/>
  <c r="G483" i="33"/>
  <c r="E483" i="33"/>
  <c r="A483" i="33"/>
  <c r="K482" i="33"/>
  <c r="I482" i="33"/>
  <c r="G482" i="33"/>
  <c r="E482" i="33"/>
  <c r="A482" i="33"/>
  <c r="K481" i="33"/>
  <c r="I481" i="33"/>
  <c r="G481" i="33"/>
  <c r="E481" i="33"/>
  <c r="A481" i="33"/>
  <c r="K480" i="33"/>
  <c r="I480" i="33"/>
  <c r="G480" i="33"/>
  <c r="E480" i="33"/>
  <c r="A480" i="33"/>
  <c r="K479" i="33"/>
  <c r="I479" i="33"/>
  <c r="G479" i="33"/>
  <c r="E479" i="33"/>
  <c r="A479" i="33"/>
  <c r="K478" i="33"/>
  <c r="I478" i="33"/>
  <c r="G478" i="33"/>
  <c r="E478" i="33"/>
  <c r="A478" i="33"/>
  <c r="K477" i="33"/>
  <c r="I477" i="33"/>
  <c r="G477" i="33"/>
  <c r="E477" i="33"/>
  <c r="A477" i="33"/>
  <c r="K476" i="33"/>
  <c r="I476" i="33"/>
  <c r="G476" i="33"/>
  <c r="E476" i="33"/>
  <c r="A476" i="33"/>
  <c r="K475" i="33"/>
  <c r="I475" i="33"/>
  <c r="G475" i="33"/>
  <c r="E475" i="33"/>
  <c r="A475" i="33"/>
  <c r="K474" i="33"/>
  <c r="I474" i="33"/>
  <c r="G474" i="33"/>
  <c r="E474" i="33"/>
  <c r="A474" i="33"/>
  <c r="K473" i="33"/>
  <c r="I473" i="33"/>
  <c r="G473" i="33"/>
  <c r="E473" i="33"/>
  <c r="A473" i="33"/>
  <c r="K472" i="33"/>
  <c r="I472" i="33"/>
  <c r="G472" i="33"/>
  <c r="E472" i="33"/>
  <c r="A472" i="33"/>
  <c r="K471" i="33"/>
  <c r="I471" i="33"/>
  <c r="G471" i="33"/>
  <c r="E471" i="33"/>
  <c r="A471" i="33"/>
  <c r="K470" i="33"/>
  <c r="I470" i="33"/>
  <c r="G470" i="33"/>
  <c r="E470" i="33"/>
  <c r="A470" i="33"/>
  <c r="K469" i="33"/>
  <c r="I469" i="33"/>
  <c r="G469" i="33"/>
  <c r="E469" i="33"/>
  <c r="A469" i="33"/>
  <c r="K468" i="33"/>
  <c r="I468" i="33"/>
  <c r="G468" i="33"/>
  <c r="E468" i="33"/>
  <c r="A468" i="33"/>
  <c r="K467" i="33"/>
  <c r="I467" i="33"/>
  <c r="G467" i="33"/>
  <c r="E467" i="33"/>
  <c r="A467" i="33"/>
  <c r="K466" i="33"/>
  <c r="I466" i="33"/>
  <c r="G466" i="33"/>
  <c r="E466" i="33"/>
  <c r="A466" i="33"/>
  <c r="K465" i="33"/>
  <c r="I465" i="33"/>
  <c r="G465" i="33"/>
  <c r="E465" i="33"/>
  <c r="A465" i="33"/>
  <c r="K464" i="33"/>
  <c r="I464" i="33"/>
  <c r="G464" i="33"/>
  <c r="E464" i="33"/>
  <c r="A464" i="33"/>
  <c r="K463" i="33"/>
  <c r="I463" i="33"/>
  <c r="G463" i="33"/>
  <c r="E463" i="33"/>
  <c r="A463" i="33"/>
  <c r="K462" i="33"/>
  <c r="I462" i="33"/>
  <c r="G462" i="33"/>
  <c r="E462" i="33"/>
  <c r="A462" i="33"/>
  <c r="K461" i="33"/>
  <c r="I461" i="33"/>
  <c r="G461" i="33"/>
  <c r="E461" i="33"/>
  <c r="A461" i="33"/>
  <c r="K460" i="33"/>
  <c r="I460" i="33"/>
  <c r="G460" i="33"/>
  <c r="E460" i="33"/>
  <c r="A460" i="33"/>
  <c r="K459" i="33"/>
  <c r="I459" i="33"/>
  <c r="G459" i="33"/>
  <c r="E459" i="33"/>
  <c r="A459" i="33"/>
  <c r="K458" i="33"/>
  <c r="I458" i="33"/>
  <c r="G458" i="33"/>
  <c r="E458" i="33"/>
  <c r="A458" i="33"/>
  <c r="K457" i="33"/>
  <c r="I457" i="33"/>
  <c r="G457" i="33"/>
  <c r="E457" i="33"/>
  <c r="A457" i="33"/>
  <c r="K456" i="33"/>
  <c r="I456" i="33"/>
  <c r="G456" i="33"/>
  <c r="E456" i="33"/>
  <c r="A456" i="33"/>
  <c r="K455" i="33"/>
  <c r="I455" i="33"/>
  <c r="G455" i="33"/>
  <c r="E455" i="33"/>
  <c r="A455" i="33"/>
  <c r="K454" i="33"/>
  <c r="I454" i="33"/>
  <c r="G454" i="33"/>
  <c r="E454" i="33"/>
  <c r="A454" i="33"/>
  <c r="K453" i="33"/>
  <c r="I453" i="33"/>
  <c r="G453" i="33"/>
  <c r="E453" i="33"/>
  <c r="A453" i="33"/>
  <c r="K452" i="33"/>
  <c r="I452" i="33"/>
  <c r="G452" i="33"/>
  <c r="E452" i="33"/>
  <c r="A452" i="33"/>
  <c r="K451" i="33"/>
  <c r="I451" i="33"/>
  <c r="G451" i="33"/>
  <c r="E451" i="33"/>
  <c r="A451" i="33"/>
  <c r="K450" i="33"/>
  <c r="I450" i="33"/>
  <c r="G450" i="33"/>
  <c r="E450" i="33"/>
  <c r="A450" i="33"/>
  <c r="K449" i="33"/>
  <c r="I449" i="33"/>
  <c r="G449" i="33"/>
  <c r="E449" i="33"/>
  <c r="A449" i="33"/>
  <c r="K448" i="33"/>
  <c r="I448" i="33"/>
  <c r="G448" i="33"/>
  <c r="E448" i="33"/>
  <c r="A448" i="33"/>
  <c r="K447" i="33"/>
  <c r="I447" i="33"/>
  <c r="G447" i="33"/>
  <c r="E447" i="33"/>
  <c r="A447" i="33"/>
  <c r="K446" i="33"/>
  <c r="I446" i="33"/>
  <c r="G446" i="33"/>
  <c r="E446" i="33"/>
  <c r="A446" i="33"/>
  <c r="K445" i="33"/>
  <c r="I445" i="33"/>
  <c r="G445" i="33"/>
  <c r="E445" i="33"/>
  <c r="A445" i="33"/>
  <c r="K444" i="33"/>
  <c r="I444" i="33"/>
  <c r="G444" i="33"/>
  <c r="E444" i="33"/>
  <c r="A444" i="33"/>
  <c r="K443" i="33"/>
  <c r="I443" i="33"/>
  <c r="G443" i="33"/>
  <c r="E443" i="33"/>
  <c r="A443" i="33"/>
  <c r="K442" i="33"/>
  <c r="I442" i="33"/>
  <c r="G442" i="33"/>
  <c r="E442" i="33"/>
  <c r="A442" i="33"/>
  <c r="K441" i="33"/>
  <c r="I441" i="33"/>
  <c r="G441" i="33"/>
  <c r="E441" i="33"/>
  <c r="A441" i="33"/>
  <c r="K440" i="33"/>
  <c r="I440" i="33"/>
  <c r="G440" i="33"/>
  <c r="E440" i="33"/>
  <c r="A440" i="33"/>
  <c r="K439" i="33"/>
  <c r="I439" i="33"/>
  <c r="G439" i="33"/>
  <c r="E439" i="33"/>
  <c r="A439" i="33"/>
  <c r="K438" i="33"/>
  <c r="I438" i="33"/>
  <c r="G438" i="33"/>
  <c r="E438" i="33"/>
  <c r="A438" i="33"/>
  <c r="K437" i="33"/>
  <c r="I437" i="33"/>
  <c r="G437" i="33"/>
  <c r="E437" i="33"/>
  <c r="A437" i="33"/>
  <c r="K436" i="33"/>
  <c r="I436" i="33"/>
  <c r="G436" i="33"/>
  <c r="E436" i="33"/>
  <c r="A436" i="33"/>
  <c r="K435" i="33"/>
  <c r="I435" i="33"/>
  <c r="G435" i="33"/>
  <c r="E435" i="33"/>
  <c r="A435" i="33"/>
  <c r="K434" i="33"/>
  <c r="I434" i="33"/>
  <c r="G434" i="33"/>
  <c r="E434" i="33"/>
  <c r="A434" i="33"/>
  <c r="K433" i="33"/>
  <c r="I433" i="33"/>
  <c r="G433" i="33"/>
  <c r="E433" i="33"/>
  <c r="A433" i="33"/>
  <c r="K432" i="33"/>
  <c r="I432" i="33"/>
  <c r="G432" i="33"/>
  <c r="E432" i="33"/>
  <c r="A432" i="33"/>
  <c r="K431" i="33"/>
  <c r="I431" i="33"/>
  <c r="G431" i="33"/>
  <c r="E431" i="33"/>
  <c r="A431" i="33"/>
  <c r="K430" i="33"/>
  <c r="I430" i="33"/>
  <c r="G430" i="33"/>
  <c r="E430" i="33"/>
  <c r="A430" i="33"/>
  <c r="K429" i="33"/>
  <c r="I429" i="33"/>
  <c r="G429" i="33"/>
  <c r="E429" i="33"/>
  <c r="A429" i="33"/>
  <c r="K428" i="33"/>
  <c r="I428" i="33"/>
  <c r="G428" i="33"/>
  <c r="E428" i="33"/>
  <c r="A428" i="33"/>
  <c r="K427" i="33"/>
  <c r="I427" i="33"/>
  <c r="G427" i="33"/>
  <c r="E427" i="33"/>
  <c r="A427" i="33"/>
  <c r="K426" i="33"/>
  <c r="I426" i="33"/>
  <c r="G426" i="33"/>
  <c r="E426" i="33"/>
  <c r="A426" i="33"/>
  <c r="K425" i="33"/>
  <c r="I425" i="33"/>
  <c r="G425" i="33"/>
  <c r="E425" i="33"/>
  <c r="A425" i="33"/>
  <c r="K424" i="33"/>
  <c r="I424" i="33"/>
  <c r="G424" i="33"/>
  <c r="E424" i="33"/>
  <c r="A424" i="33"/>
  <c r="K423" i="33"/>
  <c r="I423" i="33"/>
  <c r="G423" i="33"/>
  <c r="E423" i="33"/>
  <c r="A423" i="33"/>
  <c r="K422" i="33"/>
  <c r="I422" i="33"/>
  <c r="G422" i="33"/>
  <c r="E422" i="33"/>
  <c r="A422" i="33"/>
  <c r="K421" i="33"/>
  <c r="I421" i="33"/>
  <c r="G421" i="33"/>
  <c r="E421" i="33"/>
  <c r="A421" i="33"/>
  <c r="K420" i="33"/>
  <c r="I420" i="33"/>
  <c r="G420" i="33"/>
  <c r="E420" i="33"/>
  <c r="A420" i="33"/>
  <c r="K419" i="33"/>
  <c r="I419" i="33"/>
  <c r="G419" i="33"/>
  <c r="E419" i="33"/>
  <c r="A419" i="33"/>
  <c r="K418" i="33"/>
  <c r="I418" i="33"/>
  <c r="G418" i="33"/>
  <c r="E418" i="33"/>
  <c r="A418" i="33"/>
  <c r="K417" i="33"/>
  <c r="I417" i="33"/>
  <c r="G417" i="33"/>
  <c r="E417" i="33"/>
  <c r="A417" i="33"/>
  <c r="K416" i="33"/>
  <c r="I416" i="33"/>
  <c r="G416" i="33"/>
  <c r="E416" i="33"/>
  <c r="A416" i="33"/>
  <c r="K415" i="33"/>
  <c r="I415" i="33"/>
  <c r="G415" i="33"/>
  <c r="E415" i="33"/>
  <c r="A415" i="33"/>
  <c r="K414" i="33"/>
  <c r="I414" i="33"/>
  <c r="G414" i="33"/>
  <c r="E414" i="33"/>
  <c r="A414" i="33"/>
  <c r="K413" i="33"/>
  <c r="I413" i="33"/>
  <c r="G413" i="33"/>
  <c r="E413" i="33"/>
  <c r="A413" i="33"/>
  <c r="K412" i="33"/>
  <c r="I412" i="33"/>
  <c r="G412" i="33"/>
  <c r="E412" i="33"/>
  <c r="A412" i="33"/>
  <c r="K411" i="33"/>
  <c r="I411" i="33"/>
  <c r="G411" i="33"/>
  <c r="E411" i="33"/>
  <c r="A411" i="33"/>
  <c r="K410" i="33"/>
  <c r="I410" i="33"/>
  <c r="G410" i="33"/>
  <c r="E410" i="33"/>
  <c r="A410" i="33"/>
  <c r="K409" i="33"/>
  <c r="I409" i="33"/>
  <c r="G409" i="33"/>
  <c r="E409" i="33"/>
  <c r="A409" i="33"/>
  <c r="K408" i="33"/>
  <c r="I408" i="33"/>
  <c r="G408" i="33"/>
  <c r="E408" i="33"/>
  <c r="A408" i="33"/>
  <c r="K407" i="33"/>
  <c r="I407" i="33"/>
  <c r="G407" i="33"/>
  <c r="E407" i="33"/>
  <c r="A407" i="33"/>
  <c r="K406" i="33"/>
  <c r="I406" i="33"/>
  <c r="G406" i="33"/>
  <c r="E406" i="33"/>
  <c r="A406" i="33"/>
  <c r="K405" i="33"/>
  <c r="I405" i="33"/>
  <c r="G405" i="33"/>
  <c r="E405" i="33"/>
  <c r="A405" i="33"/>
  <c r="K404" i="33"/>
  <c r="I404" i="33"/>
  <c r="G404" i="33"/>
  <c r="E404" i="33"/>
  <c r="A404" i="33"/>
  <c r="K403" i="33"/>
  <c r="I403" i="33"/>
  <c r="G403" i="33"/>
  <c r="E403" i="33"/>
  <c r="A403" i="33"/>
  <c r="K402" i="33"/>
  <c r="I402" i="33"/>
  <c r="G402" i="33"/>
  <c r="E402" i="33"/>
  <c r="A402" i="33"/>
  <c r="K401" i="33"/>
  <c r="I401" i="33"/>
  <c r="G401" i="33"/>
  <c r="E401" i="33"/>
  <c r="A401" i="33"/>
  <c r="K400" i="33"/>
  <c r="I400" i="33"/>
  <c r="G400" i="33"/>
  <c r="E400" i="33"/>
  <c r="A400" i="33"/>
  <c r="K399" i="33"/>
  <c r="I399" i="33"/>
  <c r="G399" i="33"/>
  <c r="E399" i="33"/>
  <c r="A399" i="33"/>
  <c r="K398" i="33"/>
  <c r="I398" i="33"/>
  <c r="G398" i="33"/>
  <c r="E398" i="33"/>
  <c r="A398" i="33"/>
  <c r="K397" i="33"/>
  <c r="I397" i="33"/>
  <c r="G397" i="33"/>
  <c r="E397" i="33"/>
  <c r="A397" i="33"/>
  <c r="K396" i="33"/>
  <c r="I396" i="33"/>
  <c r="G396" i="33"/>
  <c r="E396" i="33"/>
  <c r="A396" i="33"/>
  <c r="K395" i="33"/>
  <c r="I395" i="33"/>
  <c r="G395" i="33"/>
  <c r="E395" i="33"/>
  <c r="A395" i="33"/>
  <c r="K394" i="33"/>
  <c r="I394" i="33"/>
  <c r="G394" i="33"/>
  <c r="E394" i="33"/>
  <c r="A394" i="33"/>
  <c r="K393" i="33"/>
  <c r="I393" i="33"/>
  <c r="G393" i="33"/>
  <c r="E393" i="33"/>
  <c r="A393" i="33"/>
  <c r="K392" i="33"/>
  <c r="I392" i="33"/>
  <c r="G392" i="33"/>
  <c r="E392" i="33"/>
  <c r="A392" i="33"/>
  <c r="K391" i="33"/>
  <c r="I391" i="33"/>
  <c r="G391" i="33"/>
  <c r="E391" i="33"/>
  <c r="A391" i="33"/>
  <c r="K390" i="33"/>
  <c r="I390" i="33"/>
  <c r="G390" i="33"/>
  <c r="E390" i="33"/>
  <c r="A390" i="33"/>
  <c r="K389" i="33"/>
  <c r="I389" i="33"/>
  <c r="G389" i="33"/>
  <c r="E389" i="33"/>
  <c r="A389" i="33"/>
  <c r="K388" i="33"/>
  <c r="I388" i="33"/>
  <c r="G388" i="33"/>
  <c r="E388" i="33"/>
  <c r="A388" i="33"/>
  <c r="K387" i="33"/>
  <c r="I387" i="33"/>
  <c r="G387" i="33"/>
  <c r="E387" i="33"/>
  <c r="A387" i="33"/>
  <c r="K386" i="33"/>
  <c r="I386" i="33"/>
  <c r="G386" i="33"/>
  <c r="E386" i="33"/>
  <c r="A386" i="33"/>
  <c r="K385" i="33"/>
  <c r="I385" i="33"/>
  <c r="G385" i="33"/>
  <c r="E385" i="33"/>
  <c r="A385" i="33"/>
  <c r="K384" i="33"/>
  <c r="I384" i="33"/>
  <c r="G384" i="33"/>
  <c r="E384" i="33"/>
  <c r="A384" i="33"/>
  <c r="K383" i="33"/>
  <c r="I383" i="33"/>
  <c r="G383" i="33"/>
  <c r="E383" i="33"/>
  <c r="A383" i="33"/>
  <c r="K382" i="33"/>
  <c r="I382" i="33"/>
  <c r="G382" i="33"/>
  <c r="E382" i="33"/>
  <c r="A382" i="33"/>
  <c r="K381" i="33"/>
  <c r="I381" i="33"/>
  <c r="G381" i="33"/>
  <c r="E381" i="33"/>
  <c r="A381" i="33"/>
  <c r="K380" i="33"/>
  <c r="I380" i="33"/>
  <c r="G380" i="33"/>
  <c r="E380" i="33"/>
  <c r="A380" i="33"/>
  <c r="K379" i="33"/>
  <c r="I379" i="33"/>
  <c r="G379" i="33"/>
  <c r="E379" i="33"/>
  <c r="A379" i="33"/>
  <c r="K378" i="33"/>
  <c r="I378" i="33"/>
  <c r="G378" i="33"/>
  <c r="E378" i="33"/>
  <c r="A378" i="33"/>
  <c r="K377" i="33"/>
  <c r="I377" i="33"/>
  <c r="G377" i="33"/>
  <c r="E377" i="33"/>
  <c r="A377" i="33"/>
  <c r="K376" i="33"/>
  <c r="I376" i="33"/>
  <c r="G376" i="33"/>
  <c r="E376" i="33"/>
  <c r="A376" i="33"/>
  <c r="K375" i="33"/>
  <c r="I375" i="33"/>
  <c r="G375" i="33"/>
  <c r="E375" i="33"/>
  <c r="A375" i="33"/>
  <c r="K374" i="33"/>
  <c r="I374" i="33"/>
  <c r="G374" i="33"/>
  <c r="E374" i="33"/>
  <c r="A374" i="33"/>
  <c r="K373" i="33"/>
  <c r="I373" i="33"/>
  <c r="G373" i="33"/>
  <c r="E373" i="33"/>
  <c r="A373" i="33"/>
  <c r="K372" i="33"/>
  <c r="I372" i="33"/>
  <c r="G372" i="33"/>
  <c r="E372" i="33"/>
  <c r="A372" i="33"/>
  <c r="K371" i="33"/>
  <c r="I371" i="33"/>
  <c r="G371" i="33"/>
  <c r="E371" i="33"/>
  <c r="A371" i="33"/>
  <c r="K370" i="33"/>
  <c r="I370" i="33"/>
  <c r="G370" i="33"/>
  <c r="E370" i="33"/>
  <c r="A370" i="33"/>
  <c r="K369" i="33"/>
  <c r="I369" i="33"/>
  <c r="G369" i="33"/>
  <c r="E369" i="33"/>
  <c r="A369" i="33"/>
  <c r="K368" i="33"/>
  <c r="I368" i="33"/>
  <c r="G368" i="33"/>
  <c r="E368" i="33"/>
  <c r="A368" i="33"/>
  <c r="K367" i="33"/>
  <c r="I367" i="33"/>
  <c r="G367" i="33"/>
  <c r="E367" i="33"/>
  <c r="A367" i="33"/>
  <c r="K366" i="33"/>
  <c r="I366" i="33"/>
  <c r="G366" i="33"/>
  <c r="E366" i="33"/>
  <c r="A366" i="33"/>
  <c r="K365" i="33"/>
  <c r="I365" i="33"/>
  <c r="G365" i="33"/>
  <c r="E365" i="33"/>
  <c r="A365" i="33"/>
  <c r="K364" i="33"/>
  <c r="I364" i="33"/>
  <c r="G364" i="33"/>
  <c r="E364" i="33"/>
  <c r="A364" i="33"/>
  <c r="K363" i="33"/>
  <c r="I363" i="33"/>
  <c r="G363" i="33"/>
  <c r="E363" i="33"/>
  <c r="A363" i="33"/>
  <c r="K362" i="33"/>
  <c r="I362" i="33"/>
  <c r="G362" i="33"/>
  <c r="E362" i="33"/>
  <c r="A362" i="33"/>
  <c r="K361" i="33"/>
  <c r="I361" i="33"/>
  <c r="G361" i="33"/>
  <c r="E361" i="33"/>
  <c r="A361" i="33"/>
  <c r="K360" i="33"/>
  <c r="I360" i="33"/>
  <c r="G360" i="33"/>
  <c r="E360" i="33"/>
  <c r="A360" i="33"/>
  <c r="K359" i="33"/>
  <c r="I359" i="33"/>
  <c r="G359" i="33"/>
  <c r="E359" i="33"/>
  <c r="A359" i="33"/>
  <c r="K358" i="33"/>
  <c r="I358" i="33"/>
  <c r="G358" i="33"/>
  <c r="E358" i="33"/>
  <c r="A358" i="33"/>
  <c r="K357" i="33"/>
  <c r="I357" i="33"/>
  <c r="G357" i="33"/>
  <c r="E357" i="33"/>
  <c r="A357" i="33"/>
  <c r="K356" i="33"/>
  <c r="I356" i="33"/>
  <c r="G356" i="33"/>
  <c r="E356" i="33"/>
  <c r="A356" i="33"/>
  <c r="K355" i="33"/>
  <c r="I355" i="33"/>
  <c r="G355" i="33"/>
  <c r="E355" i="33"/>
  <c r="A355" i="33"/>
  <c r="K354" i="33"/>
  <c r="I354" i="33"/>
  <c r="G354" i="33"/>
  <c r="E354" i="33"/>
  <c r="A354" i="33"/>
  <c r="K353" i="33"/>
  <c r="I353" i="33"/>
  <c r="G353" i="33"/>
  <c r="E353" i="33"/>
  <c r="A353" i="33"/>
  <c r="K352" i="33"/>
  <c r="I352" i="33"/>
  <c r="G352" i="33"/>
  <c r="E352" i="33"/>
  <c r="A352" i="33"/>
  <c r="K351" i="33"/>
  <c r="I351" i="33"/>
  <c r="G351" i="33"/>
  <c r="E351" i="33"/>
  <c r="A351" i="33"/>
  <c r="K350" i="33"/>
  <c r="I350" i="33"/>
  <c r="G350" i="33"/>
  <c r="E350" i="33"/>
  <c r="A350" i="33"/>
  <c r="K349" i="33"/>
  <c r="I349" i="33"/>
  <c r="G349" i="33"/>
  <c r="E349" i="33"/>
  <c r="A349" i="33"/>
  <c r="K348" i="33"/>
  <c r="I348" i="33"/>
  <c r="G348" i="33"/>
  <c r="E348" i="33"/>
  <c r="A348" i="33"/>
  <c r="K347" i="33"/>
  <c r="I347" i="33"/>
  <c r="G347" i="33"/>
  <c r="E347" i="33"/>
  <c r="A347" i="33"/>
  <c r="K346" i="33"/>
  <c r="I346" i="33"/>
  <c r="G346" i="33"/>
  <c r="E346" i="33"/>
  <c r="A346" i="33"/>
  <c r="K345" i="33"/>
  <c r="I345" i="33"/>
  <c r="G345" i="33"/>
  <c r="E345" i="33"/>
  <c r="A345" i="33"/>
  <c r="K344" i="33"/>
  <c r="I344" i="33"/>
  <c r="G344" i="33"/>
  <c r="E344" i="33"/>
  <c r="A344" i="33"/>
  <c r="K343" i="33"/>
  <c r="I343" i="33"/>
  <c r="G343" i="33"/>
  <c r="E343" i="33"/>
  <c r="A343" i="33"/>
  <c r="K342" i="33"/>
  <c r="I342" i="33"/>
  <c r="G342" i="33"/>
  <c r="E342" i="33"/>
  <c r="A342" i="33"/>
  <c r="K341" i="33"/>
  <c r="I341" i="33"/>
  <c r="G341" i="33"/>
  <c r="E341" i="33"/>
  <c r="A341" i="33"/>
  <c r="K340" i="33"/>
  <c r="I340" i="33"/>
  <c r="G340" i="33"/>
  <c r="E340" i="33"/>
  <c r="A340" i="33"/>
  <c r="K339" i="33"/>
  <c r="I339" i="33"/>
  <c r="G339" i="33"/>
  <c r="E339" i="33"/>
  <c r="A339" i="33"/>
  <c r="K338" i="33"/>
  <c r="I338" i="33"/>
  <c r="G338" i="33"/>
  <c r="E338" i="33"/>
  <c r="A338" i="33"/>
  <c r="K337" i="33"/>
  <c r="I337" i="33"/>
  <c r="G337" i="33"/>
  <c r="E337" i="33"/>
  <c r="A337" i="33"/>
  <c r="K336" i="33"/>
  <c r="I336" i="33"/>
  <c r="G336" i="33"/>
  <c r="E336" i="33"/>
  <c r="A336" i="33"/>
  <c r="K335" i="33"/>
  <c r="I335" i="33"/>
  <c r="G335" i="33"/>
  <c r="E335" i="33"/>
  <c r="A335" i="33"/>
  <c r="K334" i="33"/>
  <c r="I334" i="33"/>
  <c r="G334" i="33"/>
  <c r="E334" i="33"/>
  <c r="A334" i="33"/>
  <c r="K333" i="33"/>
  <c r="I333" i="33"/>
  <c r="G333" i="33"/>
  <c r="E333" i="33"/>
  <c r="A333" i="33"/>
  <c r="K332" i="33"/>
  <c r="I332" i="33"/>
  <c r="G332" i="33"/>
  <c r="E332" i="33"/>
  <c r="A332" i="33"/>
  <c r="K331" i="33"/>
  <c r="I331" i="33"/>
  <c r="G331" i="33"/>
  <c r="E331" i="33"/>
  <c r="A331" i="33"/>
  <c r="K330" i="33"/>
  <c r="I330" i="33"/>
  <c r="G330" i="33"/>
  <c r="E330" i="33"/>
  <c r="A330" i="33"/>
  <c r="K329" i="33"/>
  <c r="I329" i="33"/>
  <c r="G329" i="33"/>
  <c r="E329" i="33"/>
  <c r="A329" i="33"/>
  <c r="K328" i="33"/>
  <c r="I328" i="33"/>
  <c r="G328" i="33"/>
  <c r="E328" i="33"/>
  <c r="A328" i="33"/>
  <c r="K327" i="33"/>
  <c r="I327" i="33"/>
  <c r="G327" i="33"/>
  <c r="E327" i="33"/>
  <c r="A327" i="33"/>
  <c r="K326" i="33"/>
  <c r="I326" i="33"/>
  <c r="G326" i="33"/>
  <c r="E326" i="33"/>
  <c r="A326" i="33"/>
  <c r="K325" i="33"/>
  <c r="I325" i="33"/>
  <c r="G325" i="33"/>
  <c r="E325" i="33"/>
  <c r="A325" i="33"/>
  <c r="K324" i="33"/>
  <c r="I324" i="33"/>
  <c r="G324" i="33"/>
  <c r="E324" i="33"/>
  <c r="A324" i="33"/>
  <c r="K323" i="33"/>
  <c r="I323" i="33"/>
  <c r="G323" i="33"/>
  <c r="E323" i="33"/>
  <c r="A323" i="33"/>
  <c r="K322" i="33"/>
  <c r="I322" i="33"/>
  <c r="G322" i="33"/>
  <c r="E322" i="33"/>
  <c r="A322" i="33"/>
  <c r="K321" i="33"/>
  <c r="I321" i="33"/>
  <c r="G321" i="33"/>
  <c r="E321" i="33"/>
  <c r="A321" i="33"/>
  <c r="K320" i="33"/>
  <c r="I320" i="33"/>
  <c r="G320" i="33"/>
  <c r="E320" i="33"/>
  <c r="A320" i="33"/>
  <c r="K319" i="33"/>
  <c r="I319" i="33"/>
  <c r="G319" i="33"/>
  <c r="E319" i="33"/>
  <c r="A319" i="33"/>
  <c r="K318" i="33"/>
  <c r="I318" i="33"/>
  <c r="G318" i="33"/>
  <c r="E318" i="33"/>
  <c r="A318" i="33"/>
  <c r="K317" i="33"/>
  <c r="I317" i="33"/>
  <c r="G317" i="33"/>
  <c r="E317" i="33"/>
  <c r="A317" i="33"/>
  <c r="K316" i="33"/>
  <c r="I316" i="33"/>
  <c r="G316" i="33"/>
  <c r="E316" i="33"/>
  <c r="A316" i="33"/>
  <c r="K315" i="33"/>
  <c r="I315" i="33"/>
  <c r="G315" i="33"/>
  <c r="E315" i="33"/>
  <c r="A315" i="33"/>
  <c r="K314" i="33"/>
  <c r="I314" i="33"/>
  <c r="G314" i="33"/>
  <c r="E314" i="33"/>
  <c r="A314" i="33"/>
  <c r="K313" i="33"/>
  <c r="I313" i="33"/>
  <c r="G313" i="33"/>
  <c r="E313" i="33"/>
  <c r="A313" i="33"/>
  <c r="K312" i="33"/>
  <c r="I312" i="33"/>
  <c r="G312" i="33"/>
  <c r="E312" i="33"/>
  <c r="A312" i="33"/>
  <c r="K311" i="33"/>
  <c r="I311" i="33"/>
  <c r="G311" i="33"/>
  <c r="E311" i="33"/>
  <c r="A311" i="33"/>
  <c r="K310" i="33"/>
  <c r="I310" i="33"/>
  <c r="G310" i="33"/>
  <c r="E310" i="33"/>
  <c r="A310" i="33"/>
  <c r="K309" i="33"/>
  <c r="I309" i="33"/>
  <c r="G309" i="33"/>
  <c r="E309" i="33"/>
  <c r="A309" i="33"/>
  <c r="K308" i="33"/>
  <c r="I308" i="33"/>
  <c r="G308" i="33"/>
  <c r="E308" i="33"/>
  <c r="A308" i="33"/>
  <c r="K307" i="33"/>
  <c r="I307" i="33"/>
  <c r="G307" i="33"/>
  <c r="E307" i="33"/>
  <c r="A307" i="33"/>
  <c r="K306" i="33"/>
  <c r="I306" i="33"/>
  <c r="G306" i="33"/>
  <c r="E306" i="33"/>
  <c r="A306" i="33"/>
  <c r="K305" i="33"/>
  <c r="I305" i="33"/>
  <c r="G305" i="33"/>
  <c r="E305" i="33"/>
  <c r="A305" i="33"/>
  <c r="K304" i="33"/>
  <c r="I304" i="33"/>
  <c r="G304" i="33"/>
  <c r="E304" i="33"/>
  <c r="A304" i="33"/>
  <c r="K303" i="33"/>
  <c r="I303" i="33"/>
  <c r="G303" i="33"/>
  <c r="E303" i="33"/>
  <c r="A303" i="33"/>
  <c r="K302" i="33"/>
  <c r="I302" i="33"/>
  <c r="G302" i="33"/>
  <c r="E302" i="33"/>
  <c r="A302" i="33"/>
  <c r="K301" i="33"/>
  <c r="I301" i="33"/>
  <c r="G301" i="33"/>
  <c r="E301" i="33"/>
  <c r="A301" i="33"/>
  <c r="K300" i="33"/>
  <c r="I300" i="33"/>
  <c r="G300" i="33"/>
  <c r="E300" i="33"/>
  <c r="A300" i="33"/>
  <c r="K299" i="33"/>
  <c r="I299" i="33"/>
  <c r="G299" i="33"/>
  <c r="E299" i="33"/>
  <c r="A299" i="33"/>
  <c r="K298" i="33"/>
  <c r="I298" i="33"/>
  <c r="G298" i="33"/>
  <c r="E298" i="33"/>
  <c r="A298" i="33"/>
  <c r="K297" i="33"/>
  <c r="I297" i="33"/>
  <c r="G297" i="33"/>
  <c r="E297" i="33"/>
  <c r="A297" i="33"/>
  <c r="K296" i="33"/>
  <c r="I296" i="33"/>
  <c r="G296" i="33"/>
  <c r="E296" i="33"/>
  <c r="A296" i="33"/>
  <c r="K295" i="33"/>
  <c r="I295" i="33"/>
  <c r="G295" i="33"/>
  <c r="E295" i="33"/>
  <c r="A295" i="33"/>
  <c r="K294" i="33"/>
  <c r="I294" i="33"/>
  <c r="G294" i="33"/>
  <c r="E294" i="33"/>
  <c r="A294" i="33"/>
  <c r="K293" i="33"/>
  <c r="I293" i="33"/>
  <c r="G293" i="33"/>
  <c r="E293" i="33"/>
  <c r="A293" i="33"/>
  <c r="K292" i="33"/>
  <c r="I292" i="33"/>
  <c r="G292" i="33"/>
  <c r="E292" i="33"/>
  <c r="A292" i="33"/>
  <c r="K291" i="33"/>
  <c r="I291" i="33"/>
  <c r="G291" i="33"/>
  <c r="E291" i="33"/>
  <c r="A291" i="33"/>
  <c r="K290" i="33"/>
  <c r="I290" i="33"/>
  <c r="G290" i="33"/>
  <c r="E290" i="33"/>
  <c r="A290" i="33"/>
  <c r="K289" i="33"/>
  <c r="I289" i="33"/>
  <c r="G289" i="33"/>
  <c r="E289" i="33"/>
  <c r="A289" i="33"/>
  <c r="K288" i="33"/>
  <c r="I288" i="33"/>
  <c r="G288" i="33"/>
  <c r="E288" i="33"/>
  <c r="A288" i="33"/>
  <c r="K287" i="33"/>
  <c r="I287" i="33"/>
  <c r="G287" i="33"/>
  <c r="E287" i="33"/>
  <c r="A287" i="33"/>
  <c r="K286" i="33"/>
  <c r="I286" i="33"/>
  <c r="G286" i="33"/>
  <c r="E286" i="33"/>
  <c r="A286" i="33"/>
  <c r="K285" i="33"/>
  <c r="I285" i="33"/>
  <c r="G285" i="33"/>
  <c r="E285" i="33"/>
  <c r="A285" i="33"/>
  <c r="K284" i="33"/>
  <c r="I284" i="33"/>
  <c r="G284" i="33"/>
  <c r="E284" i="33"/>
  <c r="A284" i="33"/>
  <c r="K283" i="33"/>
  <c r="I283" i="33"/>
  <c r="G283" i="33"/>
  <c r="E283" i="33"/>
  <c r="A283" i="33"/>
  <c r="K282" i="33"/>
  <c r="I282" i="33"/>
  <c r="G282" i="33"/>
  <c r="E282" i="33"/>
  <c r="A282" i="33"/>
  <c r="K281" i="33"/>
  <c r="I281" i="33"/>
  <c r="G281" i="33"/>
  <c r="E281" i="33"/>
  <c r="A281" i="33"/>
  <c r="K280" i="33"/>
  <c r="I280" i="33"/>
  <c r="G280" i="33"/>
  <c r="E280" i="33"/>
  <c r="A280" i="33"/>
  <c r="K279" i="33"/>
  <c r="I279" i="33"/>
  <c r="G279" i="33"/>
  <c r="E279" i="33"/>
  <c r="A279" i="33"/>
  <c r="K278" i="33"/>
  <c r="I278" i="33"/>
  <c r="G278" i="33"/>
  <c r="E278" i="33"/>
  <c r="A278" i="33"/>
  <c r="K277" i="33"/>
  <c r="I277" i="33"/>
  <c r="G277" i="33"/>
  <c r="E277" i="33"/>
  <c r="A277" i="33"/>
  <c r="K276" i="33"/>
  <c r="I276" i="33"/>
  <c r="G276" i="33"/>
  <c r="E276" i="33"/>
  <c r="A276" i="33"/>
  <c r="K275" i="33"/>
  <c r="I275" i="33"/>
  <c r="G275" i="33"/>
  <c r="E275" i="33"/>
  <c r="A275" i="33"/>
  <c r="K274" i="33"/>
  <c r="I274" i="33"/>
  <c r="G274" i="33"/>
  <c r="E274" i="33"/>
  <c r="A274" i="33"/>
  <c r="K273" i="33"/>
  <c r="I273" i="33"/>
  <c r="G273" i="33"/>
  <c r="E273" i="33"/>
  <c r="A273" i="33"/>
  <c r="K272" i="33"/>
  <c r="I272" i="33"/>
  <c r="G272" i="33"/>
  <c r="E272" i="33"/>
  <c r="A272" i="33"/>
  <c r="K271" i="33"/>
  <c r="I271" i="33"/>
  <c r="G271" i="33"/>
  <c r="E271" i="33"/>
  <c r="A271" i="33"/>
  <c r="K270" i="33"/>
  <c r="I270" i="33"/>
  <c r="G270" i="33"/>
  <c r="E270" i="33"/>
  <c r="A270" i="33"/>
  <c r="K269" i="33"/>
  <c r="I269" i="33"/>
  <c r="G269" i="33"/>
  <c r="E269" i="33"/>
  <c r="A269" i="33"/>
  <c r="K268" i="33"/>
  <c r="I268" i="33"/>
  <c r="G268" i="33"/>
  <c r="E268" i="33"/>
  <c r="A268" i="33"/>
  <c r="K267" i="33"/>
  <c r="I267" i="33"/>
  <c r="G267" i="33"/>
  <c r="E267" i="33"/>
  <c r="A267" i="33"/>
  <c r="K266" i="33"/>
  <c r="I266" i="33"/>
  <c r="G266" i="33"/>
  <c r="E266" i="33"/>
  <c r="A266" i="33"/>
  <c r="K265" i="33"/>
  <c r="I265" i="33"/>
  <c r="G265" i="33"/>
  <c r="E265" i="33"/>
  <c r="A265" i="33"/>
  <c r="K264" i="33"/>
  <c r="I264" i="33"/>
  <c r="G264" i="33"/>
  <c r="E264" i="33"/>
  <c r="A264" i="33"/>
  <c r="K263" i="33"/>
  <c r="I263" i="33"/>
  <c r="G263" i="33"/>
  <c r="E263" i="33"/>
  <c r="A263" i="33"/>
  <c r="K262" i="33"/>
  <c r="I262" i="33"/>
  <c r="G262" i="33"/>
  <c r="E262" i="33"/>
  <c r="A262" i="33"/>
  <c r="K261" i="33"/>
  <c r="I261" i="33"/>
  <c r="G261" i="33"/>
  <c r="E261" i="33"/>
  <c r="A261" i="33"/>
  <c r="K260" i="33"/>
  <c r="I260" i="33"/>
  <c r="G260" i="33"/>
  <c r="E260" i="33"/>
  <c r="A260" i="33"/>
  <c r="K259" i="33"/>
  <c r="I259" i="33"/>
  <c r="G259" i="33"/>
  <c r="E259" i="33"/>
  <c r="A259" i="33"/>
  <c r="K258" i="33"/>
  <c r="I258" i="33"/>
  <c r="G258" i="33"/>
  <c r="E258" i="33"/>
  <c r="A258" i="33"/>
  <c r="K257" i="33"/>
  <c r="I257" i="33"/>
  <c r="G257" i="33"/>
  <c r="E257" i="33"/>
  <c r="A257" i="33"/>
  <c r="K256" i="33"/>
  <c r="I256" i="33"/>
  <c r="G256" i="33"/>
  <c r="E256" i="33"/>
  <c r="A256" i="33"/>
  <c r="K255" i="33"/>
  <c r="I255" i="33"/>
  <c r="G255" i="33"/>
  <c r="E255" i="33"/>
  <c r="A255" i="33"/>
  <c r="K254" i="33"/>
  <c r="I254" i="33"/>
  <c r="G254" i="33"/>
  <c r="E254" i="33"/>
  <c r="A254" i="33"/>
  <c r="K253" i="33"/>
  <c r="I253" i="33"/>
  <c r="G253" i="33"/>
  <c r="E253" i="33"/>
  <c r="A253" i="33"/>
  <c r="K252" i="33"/>
  <c r="I252" i="33"/>
  <c r="G252" i="33"/>
  <c r="E252" i="33"/>
  <c r="A252" i="33"/>
  <c r="K251" i="33"/>
  <c r="I251" i="33"/>
  <c r="G251" i="33"/>
  <c r="E251" i="33"/>
  <c r="A251" i="33"/>
  <c r="K250" i="33"/>
  <c r="I250" i="33"/>
  <c r="G250" i="33"/>
  <c r="E250" i="33"/>
  <c r="A250" i="33"/>
  <c r="K249" i="33"/>
  <c r="I249" i="33"/>
  <c r="G249" i="33"/>
  <c r="E249" i="33"/>
  <c r="A249" i="33"/>
  <c r="K248" i="33"/>
  <c r="I248" i="33"/>
  <c r="G248" i="33"/>
  <c r="E248" i="33"/>
  <c r="A248" i="33"/>
  <c r="K247" i="33"/>
  <c r="I247" i="33"/>
  <c r="G247" i="33"/>
  <c r="E247" i="33"/>
  <c r="A247" i="33"/>
  <c r="K246" i="33"/>
  <c r="I246" i="33"/>
  <c r="G246" i="33"/>
  <c r="E246" i="33"/>
  <c r="A246" i="33"/>
  <c r="K245" i="33"/>
  <c r="I245" i="33"/>
  <c r="G245" i="33"/>
  <c r="E245" i="33"/>
  <c r="A245" i="33"/>
  <c r="K244" i="33"/>
  <c r="I244" i="33"/>
  <c r="G244" i="33"/>
  <c r="E244" i="33"/>
  <c r="A244" i="33"/>
  <c r="K243" i="33"/>
  <c r="I243" i="33"/>
  <c r="G243" i="33"/>
  <c r="E243" i="33"/>
  <c r="A243" i="33"/>
  <c r="K242" i="33"/>
  <c r="I242" i="33"/>
  <c r="G242" i="33"/>
  <c r="E242" i="33"/>
  <c r="A242" i="33"/>
  <c r="K241" i="33"/>
  <c r="I241" i="33"/>
  <c r="G241" i="33"/>
  <c r="E241" i="33"/>
  <c r="A241" i="33"/>
  <c r="K240" i="33"/>
  <c r="I240" i="33"/>
  <c r="G240" i="33"/>
  <c r="E240" i="33"/>
  <c r="A240" i="33"/>
  <c r="K239" i="33"/>
  <c r="I239" i="33"/>
  <c r="G239" i="33"/>
  <c r="E239" i="33"/>
  <c r="A239" i="33"/>
  <c r="K238" i="33"/>
  <c r="I238" i="33"/>
  <c r="G238" i="33"/>
  <c r="E238" i="33"/>
  <c r="A238" i="33"/>
  <c r="K237" i="33"/>
  <c r="I237" i="33"/>
  <c r="G237" i="33"/>
  <c r="E237" i="33"/>
  <c r="A237" i="33"/>
  <c r="K236" i="33"/>
  <c r="I236" i="33"/>
  <c r="G236" i="33"/>
  <c r="E236" i="33"/>
  <c r="A236" i="33"/>
  <c r="K235" i="33"/>
  <c r="I235" i="33"/>
  <c r="G235" i="33"/>
  <c r="E235" i="33"/>
  <c r="A235" i="33"/>
  <c r="K234" i="33"/>
  <c r="I234" i="33"/>
  <c r="G234" i="33"/>
  <c r="E234" i="33"/>
  <c r="A234" i="33"/>
  <c r="K233" i="33"/>
  <c r="I233" i="33"/>
  <c r="G233" i="33"/>
  <c r="E233" i="33"/>
  <c r="A233" i="33"/>
  <c r="K232" i="33"/>
  <c r="I232" i="33"/>
  <c r="G232" i="33"/>
  <c r="E232" i="33"/>
  <c r="A232" i="33"/>
  <c r="K231" i="33"/>
  <c r="I231" i="33"/>
  <c r="G231" i="33"/>
  <c r="E231" i="33"/>
  <c r="A231" i="33"/>
  <c r="K230" i="33"/>
  <c r="I230" i="33"/>
  <c r="G230" i="33"/>
  <c r="E230" i="33"/>
  <c r="A230" i="33"/>
  <c r="K229" i="33"/>
  <c r="I229" i="33"/>
  <c r="G229" i="33"/>
  <c r="E229" i="33"/>
  <c r="A229" i="33"/>
  <c r="K228" i="33"/>
  <c r="I228" i="33"/>
  <c r="G228" i="33"/>
  <c r="E228" i="33"/>
  <c r="A228" i="33"/>
  <c r="K227" i="33"/>
  <c r="I227" i="33"/>
  <c r="G227" i="33"/>
  <c r="E227" i="33"/>
  <c r="A227" i="33"/>
  <c r="K226" i="33"/>
  <c r="I226" i="33"/>
  <c r="G226" i="33"/>
  <c r="E226" i="33"/>
  <c r="A226" i="33"/>
  <c r="K225" i="33"/>
  <c r="I225" i="33"/>
  <c r="G225" i="33"/>
  <c r="E225" i="33"/>
  <c r="A225" i="33"/>
  <c r="K224" i="33"/>
  <c r="I224" i="33"/>
  <c r="G224" i="33"/>
  <c r="E224" i="33"/>
  <c r="A224" i="33"/>
  <c r="K223" i="33"/>
  <c r="I223" i="33"/>
  <c r="G223" i="33"/>
  <c r="E223" i="33"/>
  <c r="A223" i="33"/>
  <c r="K222" i="33"/>
  <c r="I222" i="33"/>
  <c r="G222" i="33"/>
  <c r="E222" i="33"/>
  <c r="A222" i="33"/>
  <c r="K221" i="33"/>
  <c r="I221" i="33"/>
  <c r="G221" i="33"/>
  <c r="E221" i="33"/>
  <c r="A221" i="33"/>
  <c r="K220" i="33"/>
  <c r="I220" i="33"/>
  <c r="G220" i="33"/>
  <c r="E220" i="33"/>
  <c r="A220" i="33"/>
  <c r="K219" i="33"/>
  <c r="I219" i="33"/>
  <c r="G219" i="33"/>
  <c r="E219" i="33"/>
  <c r="A219" i="33"/>
  <c r="K218" i="33"/>
  <c r="I218" i="33"/>
  <c r="G218" i="33"/>
  <c r="E218" i="33"/>
  <c r="A218" i="33"/>
  <c r="K217" i="33"/>
  <c r="I217" i="33"/>
  <c r="G217" i="33"/>
  <c r="E217" i="33"/>
  <c r="A217" i="33"/>
  <c r="K216" i="33"/>
  <c r="I216" i="33"/>
  <c r="G216" i="33"/>
  <c r="E216" i="33"/>
  <c r="A216" i="33"/>
  <c r="K215" i="33"/>
  <c r="I215" i="33"/>
  <c r="G215" i="33"/>
  <c r="E215" i="33"/>
  <c r="A215" i="33"/>
  <c r="K214" i="33"/>
  <c r="I214" i="33"/>
  <c r="G214" i="33"/>
  <c r="E214" i="33"/>
  <c r="A214" i="33"/>
  <c r="K213" i="33"/>
  <c r="I213" i="33"/>
  <c r="G213" i="33"/>
  <c r="E213" i="33"/>
  <c r="A213" i="33"/>
  <c r="K212" i="33"/>
  <c r="I212" i="33"/>
  <c r="G212" i="33"/>
  <c r="E212" i="33"/>
  <c r="A212" i="33"/>
  <c r="K211" i="33"/>
  <c r="I211" i="33"/>
  <c r="G211" i="33"/>
  <c r="E211" i="33"/>
  <c r="A211" i="33"/>
  <c r="K210" i="33"/>
  <c r="I210" i="33"/>
  <c r="G210" i="33"/>
  <c r="E210" i="33"/>
  <c r="A210" i="33"/>
  <c r="K209" i="33"/>
  <c r="I209" i="33"/>
  <c r="G209" i="33"/>
  <c r="E209" i="33"/>
  <c r="A209" i="33"/>
  <c r="K208" i="33"/>
  <c r="I208" i="33"/>
  <c r="G208" i="33"/>
  <c r="E208" i="33"/>
  <c r="A208" i="33"/>
  <c r="K207" i="33"/>
  <c r="I207" i="33"/>
  <c r="G207" i="33"/>
  <c r="E207" i="33"/>
  <c r="A207" i="33"/>
  <c r="K206" i="33"/>
  <c r="I206" i="33"/>
  <c r="G206" i="33"/>
  <c r="E206" i="33"/>
  <c r="A206" i="33"/>
  <c r="K205" i="33"/>
  <c r="I205" i="33"/>
  <c r="G205" i="33"/>
  <c r="E205" i="33"/>
  <c r="A205" i="33"/>
  <c r="K204" i="33"/>
  <c r="I204" i="33"/>
  <c r="G204" i="33"/>
  <c r="E204" i="33"/>
  <c r="A204" i="33"/>
  <c r="K203" i="33"/>
  <c r="I203" i="33"/>
  <c r="G203" i="33"/>
  <c r="E203" i="33"/>
  <c r="A203" i="33"/>
  <c r="K202" i="33"/>
  <c r="I202" i="33"/>
  <c r="G202" i="33"/>
  <c r="E202" i="33"/>
  <c r="A202" i="33"/>
  <c r="K201" i="33"/>
  <c r="I201" i="33"/>
  <c r="G201" i="33"/>
  <c r="E201" i="33"/>
  <c r="A201" i="33"/>
  <c r="K200" i="33"/>
  <c r="I200" i="33"/>
  <c r="G200" i="33"/>
  <c r="E200" i="33"/>
  <c r="A200" i="33"/>
  <c r="K199" i="33"/>
  <c r="I199" i="33"/>
  <c r="G199" i="33"/>
  <c r="E199" i="33"/>
  <c r="A199" i="33"/>
  <c r="K198" i="33"/>
  <c r="I198" i="33"/>
  <c r="G198" i="33"/>
  <c r="E198" i="33"/>
  <c r="A198" i="33"/>
  <c r="K197" i="33"/>
  <c r="I197" i="33"/>
  <c r="G197" i="33"/>
  <c r="E197" i="33"/>
  <c r="A197" i="33"/>
  <c r="K196" i="33"/>
  <c r="I196" i="33"/>
  <c r="G196" i="33"/>
  <c r="E196" i="33"/>
  <c r="A196" i="33"/>
  <c r="K195" i="33"/>
  <c r="I195" i="33"/>
  <c r="G195" i="33"/>
  <c r="E195" i="33"/>
  <c r="A195" i="33"/>
  <c r="K194" i="33"/>
  <c r="I194" i="33"/>
  <c r="G194" i="33"/>
  <c r="E194" i="33"/>
  <c r="A194" i="33"/>
  <c r="K193" i="33"/>
  <c r="I193" i="33"/>
  <c r="G193" i="33"/>
  <c r="E193" i="33"/>
  <c r="A193" i="33"/>
  <c r="K192" i="33"/>
  <c r="I192" i="33"/>
  <c r="G192" i="33"/>
  <c r="E192" i="33"/>
  <c r="A192" i="33"/>
  <c r="K191" i="33"/>
  <c r="I191" i="33"/>
  <c r="G191" i="33"/>
  <c r="E191" i="33"/>
  <c r="A191" i="33"/>
  <c r="K190" i="33"/>
  <c r="I190" i="33"/>
  <c r="G190" i="33"/>
  <c r="E190" i="33"/>
  <c r="A190" i="33"/>
  <c r="K189" i="33"/>
  <c r="I189" i="33"/>
  <c r="G189" i="33"/>
  <c r="E189" i="33"/>
  <c r="A189" i="33"/>
  <c r="K188" i="33"/>
  <c r="I188" i="33"/>
  <c r="G188" i="33"/>
  <c r="E188" i="33"/>
  <c r="A188" i="33"/>
  <c r="K187" i="33"/>
  <c r="I187" i="33"/>
  <c r="G187" i="33"/>
  <c r="E187" i="33"/>
  <c r="A187" i="33"/>
  <c r="K186" i="33"/>
  <c r="I186" i="33"/>
  <c r="G186" i="33"/>
  <c r="E186" i="33"/>
  <c r="A186" i="33"/>
  <c r="K185" i="33"/>
  <c r="I185" i="33"/>
  <c r="G185" i="33"/>
  <c r="E185" i="33"/>
  <c r="A185" i="33"/>
  <c r="K184" i="33"/>
  <c r="I184" i="33"/>
  <c r="G184" i="33"/>
  <c r="E184" i="33"/>
  <c r="A184" i="33"/>
  <c r="K183" i="33"/>
  <c r="I183" i="33"/>
  <c r="G183" i="33"/>
  <c r="E183" i="33"/>
  <c r="A183" i="33"/>
  <c r="K182" i="33"/>
  <c r="I182" i="33"/>
  <c r="G182" i="33"/>
  <c r="E182" i="33"/>
  <c r="A182" i="33"/>
  <c r="K181" i="33"/>
  <c r="I181" i="33"/>
  <c r="G181" i="33"/>
  <c r="E181" i="33"/>
  <c r="A181" i="33"/>
  <c r="K180" i="33"/>
  <c r="I180" i="33"/>
  <c r="G180" i="33"/>
  <c r="E180" i="33"/>
  <c r="A180" i="33"/>
  <c r="K179" i="33"/>
  <c r="I179" i="33"/>
  <c r="G179" i="33"/>
  <c r="E179" i="33"/>
  <c r="A179" i="33"/>
  <c r="K178" i="33"/>
  <c r="I178" i="33"/>
  <c r="G178" i="33"/>
  <c r="E178" i="33"/>
  <c r="A178" i="33"/>
  <c r="K177" i="33"/>
  <c r="I177" i="33"/>
  <c r="G177" i="33"/>
  <c r="E177" i="33"/>
  <c r="A177" i="33"/>
  <c r="K176" i="33"/>
  <c r="I176" i="33"/>
  <c r="G176" i="33"/>
  <c r="E176" i="33"/>
  <c r="A176" i="33"/>
  <c r="K175" i="33"/>
  <c r="I175" i="33"/>
  <c r="G175" i="33"/>
  <c r="E175" i="33"/>
  <c r="A175" i="33"/>
  <c r="K174" i="33"/>
  <c r="I174" i="33"/>
  <c r="G174" i="33"/>
  <c r="E174" i="33"/>
  <c r="A174" i="33"/>
  <c r="K173" i="33"/>
  <c r="I173" i="33"/>
  <c r="G173" i="33"/>
  <c r="E173" i="33"/>
  <c r="A173" i="33"/>
  <c r="K172" i="33"/>
  <c r="I172" i="33"/>
  <c r="G172" i="33"/>
  <c r="E172" i="33"/>
  <c r="A172" i="33"/>
  <c r="K171" i="33"/>
  <c r="I171" i="33"/>
  <c r="G171" i="33"/>
  <c r="E171" i="33"/>
  <c r="A171" i="33"/>
  <c r="K170" i="33"/>
  <c r="I170" i="33"/>
  <c r="G170" i="33"/>
  <c r="E170" i="33"/>
  <c r="A170" i="33"/>
  <c r="K169" i="33"/>
  <c r="I169" i="33"/>
  <c r="G169" i="33"/>
  <c r="E169" i="33"/>
  <c r="A169" i="33"/>
  <c r="K168" i="33"/>
  <c r="I168" i="33"/>
  <c r="G168" i="33"/>
  <c r="E168" i="33"/>
  <c r="A168" i="33"/>
  <c r="K167" i="33"/>
  <c r="I167" i="33"/>
  <c r="G167" i="33"/>
  <c r="E167" i="33"/>
  <c r="A167" i="33"/>
  <c r="K166" i="33"/>
  <c r="I166" i="33"/>
  <c r="G166" i="33"/>
  <c r="E166" i="33"/>
  <c r="A166" i="33"/>
  <c r="K165" i="33"/>
  <c r="I165" i="33"/>
  <c r="G165" i="33"/>
  <c r="E165" i="33"/>
  <c r="A165" i="33"/>
  <c r="K164" i="33"/>
  <c r="I164" i="33"/>
  <c r="G164" i="33"/>
  <c r="E164" i="33"/>
  <c r="A164" i="33"/>
  <c r="K163" i="33"/>
  <c r="I163" i="33"/>
  <c r="G163" i="33"/>
  <c r="E163" i="33"/>
  <c r="A163" i="33"/>
  <c r="K162" i="33"/>
  <c r="I162" i="33"/>
  <c r="G162" i="33"/>
  <c r="E162" i="33"/>
  <c r="A162" i="33"/>
  <c r="K161" i="33"/>
  <c r="I161" i="33"/>
  <c r="G161" i="33"/>
  <c r="E161" i="33"/>
  <c r="A161" i="33"/>
  <c r="K160" i="33"/>
  <c r="I160" i="33"/>
  <c r="G160" i="33"/>
  <c r="E160" i="33"/>
  <c r="A160" i="33"/>
  <c r="K159" i="33"/>
  <c r="I159" i="33"/>
  <c r="G159" i="33"/>
  <c r="E159" i="33"/>
  <c r="A159" i="33"/>
  <c r="K158" i="33"/>
  <c r="I158" i="33"/>
  <c r="G158" i="33"/>
  <c r="E158" i="33"/>
  <c r="A158" i="33"/>
  <c r="K157" i="33"/>
  <c r="I157" i="33"/>
  <c r="G157" i="33"/>
  <c r="E157" i="33"/>
  <c r="A157" i="33"/>
  <c r="K156" i="33"/>
  <c r="I156" i="33"/>
  <c r="G156" i="33"/>
  <c r="E156" i="33"/>
  <c r="A156" i="33"/>
  <c r="K155" i="33"/>
  <c r="I155" i="33"/>
  <c r="G155" i="33"/>
  <c r="E155" i="33"/>
  <c r="A155" i="33"/>
  <c r="K154" i="33"/>
  <c r="I154" i="33"/>
  <c r="G154" i="33"/>
  <c r="E154" i="33"/>
  <c r="A154" i="33"/>
  <c r="K153" i="33"/>
  <c r="I153" i="33"/>
  <c r="G153" i="33"/>
  <c r="E153" i="33"/>
  <c r="A153" i="33"/>
  <c r="K152" i="33"/>
  <c r="I152" i="33"/>
  <c r="G152" i="33"/>
  <c r="E152" i="33"/>
  <c r="A152" i="33"/>
  <c r="K151" i="33"/>
  <c r="I151" i="33"/>
  <c r="G151" i="33"/>
  <c r="E151" i="33"/>
  <c r="A151" i="33"/>
  <c r="K150" i="33"/>
  <c r="I150" i="33"/>
  <c r="G150" i="33"/>
  <c r="E150" i="33"/>
  <c r="A150" i="33"/>
  <c r="K149" i="33"/>
  <c r="I149" i="33"/>
  <c r="G149" i="33"/>
  <c r="E149" i="33"/>
  <c r="A149" i="33"/>
  <c r="K148" i="33"/>
  <c r="I148" i="33"/>
  <c r="G148" i="33"/>
  <c r="E148" i="33"/>
  <c r="A148" i="33"/>
  <c r="K147" i="33"/>
  <c r="I147" i="33"/>
  <c r="G147" i="33"/>
  <c r="E147" i="33"/>
  <c r="A147" i="33"/>
  <c r="K146" i="33"/>
  <c r="I146" i="33"/>
  <c r="G146" i="33"/>
  <c r="E146" i="33"/>
  <c r="A146" i="33"/>
  <c r="K145" i="33"/>
  <c r="I145" i="33"/>
  <c r="G145" i="33"/>
  <c r="E145" i="33"/>
  <c r="A145" i="33"/>
  <c r="K144" i="33"/>
  <c r="I144" i="33"/>
  <c r="G144" i="33"/>
  <c r="E144" i="33"/>
  <c r="A144" i="33"/>
  <c r="K143" i="33"/>
  <c r="I143" i="33"/>
  <c r="G143" i="33"/>
  <c r="E143" i="33"/>
  <c r="A143" i="33"/>
  <c r="K142" i="33"/>
  <c r="I142" i="33"/>
  <c r="G142" i="33"/>
  <c r="E142" i="33"/>
  <c r="A142" i="33"/>
  <c r="K141" i="33"/>
  <c r="I141" i="33"/>
  <c r="G141" i="33"/>
  <c r="E141" i="33"/>
  <c r="A141" i="33"/>
  <c r="K140" i="33"/>
  <c r="I140" i="33"/>
  <c r="G140" i="33"/>
  <c r="E140" i="33"/>
  <c r="A140" i="33"/>
  <c r="K139" i="33"/>
  <c r="I139" i="33"/>
  <c r="G139" i="33"/>
  <c r="E139" i="33"/>
  <c r="A139" i="33"/>
  <c r="K138" i="33"/>
  <c r="I138" i="33"/>
  <c r="G138" i="33"/>
  <c r="E138" i="33"/>
  <c r="A138" i="33"/>
  <c r="K137" i="33"/>
  <c r="I137" i="33"/>
  <c r="G137" i="33"/>
  <c r="E137" i="33"/>
  <c r="A137" i="33"/>
  <c r="K136" i="33"/>
  <c r="I136" i="33"/>
  <c r="G136" i="33"/>
  <c r="E136" i="33"/>
  <c r="A136" i="33"/>
  <c r="K135" i="33"/>
  <c r="I135" i="33"/>
  <c r="G135" i="33"/>
  <c r="E135" i="33"/>
  <c r="A135" i="33"/>
  <c r="K134" i="33"/>
  <c r="I134" i="33"/>
  <c r="G134" i="33"/>
  <c r="E134" i="33"/>
  <c r="A134" i="33"/>
  <c r="K133" i="33"/>
  <c r="I133" i="33"/>
  <c r="G133" i="33"/>
  <c r="E133" i="33"/>
  <c r="A133" i="33"/>
  <c r="K132" i="33"/>
  <c r="I132" i="33"/>
  <c r="G132" i="33"/>
  <c r="E132" i="33"/>
  <c r="A132" i="33"/>
  <c r="K131" i="33"/>
  <c r="I131" i="33"/>
  <c r="G131" i="33"/>
  <c r="E131" i="33"/>
  <c r="A131" i="33"/>
  <c r="K130" i="33"/>
  <c r="I130" i="33"/>
  <c r="G130" i="33"/>
  <c r="E130" i="33"/>
  <c r="A130" i="33"/>
  <c r="K129" i="33"/>
  <c r="I129" i="33"/>
  <c r="G129" i="33"/>
  <c r="E129" i="33"/>
  <c r="A129" i="33"/>
  <c r="K128" i="33"/>
  <c r="I128" i="33"/>
  <c r="G128" i="33"/>
  <c r="E128" i="33"/>
  <c r="A128" i="33"/>
  <c r="K127" i="33"/>
  <c r="I127" i="33"/>
  <c r="G127" i="33"/>
  <c r="E127" i="33"/>
  <c r="A127" i="33"/>
  <c r="K126" i="33"/>
  <c r="I126" i="33"/>
  <c r="G126" i="33"/>
  <c r="E126" i="33"/>
  <c r="A126" i="33"/>
  <c r="K125" i="33"/>
  <c r="I125" i="33"/>
  <c r="G125" i="33"/>
  <c r="E125" i="33"/>
  <c r="A125" i="33"/>
  <c r="K124" i="33"/>
  <c r="I124" i="33"/>
  <c r="G124" i="33"/>
  <c r="E124" i="33"/>
  <c r="A124" i="33"/>
  <c r="K123" i="33"/>
  <c r="I123" i="33"/>
  <c r="G123" i="33"/>
  <c r="E123" i="33"/>
  <c r="A123" i="33"/>
  <c r="K122" i="33"/>
  <c r="I122" i="33"/>
  <c r="G122" i="33"/>
  <c r="E122" i="33"/>
  <c r="A122" i="33"/>
  <c r="K121" i="33"/>
  <c r="I121" i="33"/>
  <c r="G121" i="33"/>
  <c r="E121" i="33"/>
  <c r="A121" i="33"/>
  <c r="K120" i="33"/>
  <c r="I120" i="33"/>
  <c r="G120" i="33"/>
  <c r="E120" i="33"/>
  <c r="A120" i="33"/>
  <c r="K119" i="33"/>
  <c r="I119" i="33"/>
  <c r="G119" i="33"/>
  <c r="E119" i="33"/>
  <c r="A119" i="33"/>
  <c r="K118" i="33"/>
  <c r="I118" i="33"/>
  <c r="G118" i="33"/>
  <c r="E118" i="33"/>
  <c r="A118" i="33"/>
  <c r="K117" i="33"/>
  <c r="I117" i="33"/>
  <c r="G117" i="33"/>
  <c r="E117" i="33"/>
  <c r="A117" i="33"/>
  <c r="K116" i="33"/>
  <c r="I116" i="33"/>
  <c r="G116" i="33"/>
  <c r="E116" i="33"/>
  <c r="A116" i="33"/>
  <c r="K115" i="33"/>
  <c r="I115" i="33"/>
  <c r="G115" i="33"/>
  <c r="E115" i="33"/>
  <c r="A115" i="33"/>
  <c r="K114" i="33"/>
  <c r="I114" i="33"/>
  <c r="G114" i="33"/>
  <c r="E114" i="33"/>
  <c r="A114" i="33"/>
  <c r="K113" i="33"/>
  <c r="I113" i="33"/>
  <c r="G113" i="33"/>
  <c r="E113" i="33"/>
  <c r="A113" i="33"/>
  <c r="K112" i="33"/>
  <c r="I112" i="33"/>
  <c r="G112" i="33"/>
  <c r="E112" i="33"/>
  <c r="A112" i="33"/>
  <c r="K111" i="33"/>
  <c r="I111" i="33"/>
  <c r="G111" i="33"/>
  <c r="E111" i="33"/>
  <c r="A111" i="33"/>
  <c r="K110" i="33"/>
  <c r="I110" i="33"/>
  <c r="G110" i="33"/>
  <c r="E110" i="33"/>
  <c r="A110" i="33"/>
  <c r="K109" i="33"/>
  <c r="I109" i="33"/>
  <c r="G109" i="33"/>
  <c r="E109" i="33"/>
  <c r="A109" i="33"/>
  <c r="K108" i="33"/>
  <c r="I108" i="33"/>
  <c r="G108" i="33"/>
  <c r="E108" i="33"/>
  <c r="A108" i="33"/>
  <c r="K107" i="33"/>
  <c r="I107" i="33"/>
  <c r="G107" i="33"/>
  <c r="E107" i="33"/>
  <c r="A107" i="33"/>
  <c r="K106" i="33"/>
  <c r="I106" i="33"/>
  <c r="G106" i="33"/>
  <c r="E106" i="33"/>
  <c r="A106" i="33"/>
  <c r="K105" i="33"/>
  <c r="I105" i="33"/>
  <c r="G105" i="33"/>
  <c r="E105" i="33"/>
  <c r="A105" i="33"/>
  <c r="K104" i="33"/>
  <c r="I104" i="33"/>
  <c r="G104" i="33"/>
  <c r="E104" i="33"/>
  <c r="A104" i="33"/>
  <c r="K103" i="33"/>
  <c r="I103" i="33"/>
  <c r="G103" i="33"/>
  <c r="E103" i="33"/>
  <c r="A103" i="33"/>
  <c r="K102" i="33"/>
  <c r="I102" i="33"/>
  <c r="G102" i="33"/>
  <c r="E102" i="33"/>
  <c r="A102" i="33"/>
  <c r="K101" i="33"/>
  <c r="I101" i="33"/>
  <c r="G101" i="33"/>
  <c r="E101" i="33"/>
  <c r="A101" i="33"/>
  <c r="K100" i="33"/>
  <c r="I100" i="33"/>
  <c r="G100" i="33"/>
  <c r="E100" i="33"/>
  <c r="A100" i="33"/>
  <c r="K99" i="33"/>
  <c r="I99" i="33"/>
  <c r="G99" i="33"/>
  <c r="E99" i="33"/>
  <c r="A99" i="33"/>
  <c r="K98" i="33"/>
  <c r="I98" i="33"/>
  <c r="G98" i="33"/>
  <c r="E98" i="33"/>
  <c r="A98" i="33"/>
  <c r="K97" i="33"/>
  <c r="I97" i="33"/>
  <c r="G97" i="33"/>
  <c r="E97" i="33"/>
  <c r="A97" i="33"/>
  <c r="K96" i="33"/>
  <c r="I96" i="33"/>
  <c r="G96" i="33"/>
  <c r="E96" i="33"/>
  <c r="A96" i="33"/>
  <c r="K95" i="33"/>
  <c r="I95" i="33"/>
  <c r="G95" i="33"/>
  <c r="E95" i="33"/>
  <c r="A95" i="33"/>
  <c r="K94" i="33"/>
  <c r="I94" i="33"/>
  <c r="G94" i="33"/>
  <c r="E94" i="33"/>
  <c r="A94" i="33"/>
  <c r="K93" i="33"/>
  <c r="I93" i="33"/>
  <c r="G93" i="33"/>
  <c r="E93" i="33"/>
  <c r="A93" i="33"/>
  <c r="K92" i="33"/>
  <c r="I92" i="33"/>
  <c r="G92" i="33"/>
  <c r="E92" i="33"/>
  <c r="A92" i="33"/>
  <c r="K91" i="33"/>
  <c r="I91" i="33"/>
  <c r="G91" i="33"/>
  <c r="E91" i="33"/>
  <c r="A91" i="33"/>
  <c r="K90" i="33"/>
  <c r="I90" i="33"/>
  <c r="G90" i="33"/>
  <c r="E90" i="33"/>
  <c r="A90" i="33"/>
  <c r="K89" i="33"/>
  <c r="I89" i="33"/>
  <c r="G89" i="33"/>
  <c r="E89" i="33"/>
  <c r="A89" i="33"/>
  <c r="K88" i="33"/>
  <c r="I88" i="33"/>
  <c r="G88" i="33"/>
  <c r="E88" i="33"/>
  <c r="A88" i="33"/>
  <c r="K87" i="33"/>
  <c r="I87" i="33"/>
  <c r="G87" i="33"/>
  <c r="E87" i="33"/>
  <c r="A87" i="33"/>
  <c r="K86" i="33"/>
  <c r="I86" i="33"/>
  <c r="G86" i="33"/>
  <c r="E86" i="33"/>
  <c r="A86" i="33"/>
  <c r="K85" i="33"/>
  <c r="I85" i="33"/>
  <c r="G85" i="33"/>
  <c r="E85" i="33"/>
  <c r="A85" i="33"/>
  <c r="K84" i="33"/>
  <c r="I84" i="33"/>
  <c r="G84" i="33"/>
  <c r="E84" i="33"/>
  <c r="A84" i="33"/>
  <c r="K83" i="33"/>
  <c r="I83" i="33"/>
  <c r="G83" i="33"/>
  <c r="E83" i="33"/>
  <c r="A83" i="33"/>
  <c r="K82" i="33"/>
  <c r="I82" i="33"/>
  <c r="G82" i="33"/>
  <c r="E82" i="33"/>
  <c r="A82" i="33"/>
  <c r="K81" i="33"/>
  <c r="I81" i="33"/>
  <c r="G81" i="33"/>
  <c r="E81" i="33"/>
  <c r="A81" i="33"/>
  <c r="K80" i="33"/>
  <c r="I80" i="33"/>
  <c r="G80" i="33"/>
  <c r="E80" i="33"/>
  <c r="A80" i="33"/>
  <c r="K79" i="33"/>
  <c r="I79" i="33"/>
  <c r="G79" i="33"/>
  <c r="E79" i="33"/>
  <c r="A79" i="33"/>
  <c r="K78" i="33"/>
  <c r="I78" i="33"/>
  <c r="G78" i="33"/>
  <c r="E78" i="33"/>
  <c r="A78" i="33"/>
  <c r="K77" i="33"/>
  <c r="I77" i="33"/>
  <c r="G77" i="33"/>
  <c r="E77" i="33"/>
  <c r="A77" i="33"/>
  <c r="K76" i="33"/>
  <c r="I76" i="33"/>
  <c r="G76" i="33"/>
  <c r="A76" i="33"/>
  <c r="K75" i="33"/>
  <c r="I75" i="33"/>
  <c r="G75" i="33"/>
  <c r="A75" i="33"/>
  <c r="K74" i="33"/>
  <c r="I74" i="33"/>
  <c r="G74" i="33"/>
  <c r="A74" i="33"/>
  <c r="K73" i="33"/>
  <c r="I73" i="33"/>
  <c r="G73" i="33"/>
  <c r="A73" i="33"/>
  <c r="K72" i="33"/>
  <c r="I72" i="33"/>
  <c r="G72" i="33"/>
  <c r="E72" i="33"/>
  <c r="A72" i="33"/>
  <c r="K71" i="33"/>
  <c r="I71" i="33"/>
  <c r="G71" i="33"/>
  <c r="E71" i="33"/>
  <c r="A71" i="33"/>
  <c r="K70" i="33"/>
  <c r="I70" i="33"/>
  <c r="G70" i="33"/>
  <c r="E70" i="33"/>
  <c r="A70" i="33"/>
  <c r="K69" i="33"/>
  <c r="I69" i="33"/>
  <c r="G69" i="33"/>
  <c r="E69" i="33"/>
  <c r="A69" i="33"/>
  <c r="K68" i="33"/>
  <c r="I68" i="33"/>
  <c r="G68" i="33"/>
  <c r="E68" i="33"/>
  <c r="A68" i="33"/>
  <c r="K67" i="33"/>
  <c r="I67" i="33"/>
  <c r="G67" i="33"/>
  <c r="E67" i="33"/>
  <c r="A67" i="33"/>
  <c r="K66" i="33"/>
  <c r="I66" i="33"/>
  <c r="G66" i="33"/>
  <c r="E66" i="33"/>
  <c r="A66" i="33"/>
  <c r="K65" i="33"/>
  <c r="I65" i="33"/>
  <c r="G65" i="33"/>
  <c r="E65" i="33"/>
  <c r="A65" i="33"/>
  <c r="K64" i="33"/>
  <c r="I64" i="33"/>
  <c r="G64" i="33"/>
  <c r="E64" i="33"/>
  <c r="A64" i="33"/>
  <c r="K63" i="33"/>
  <c r="I63" i="33"/>
  <c r="G63" i="33"/>
  <c r="E63" i="33"/>
  <c r="A63" i="33"/>
  <c r="K62" i="33"/>
  <c r="I62" i="33"/>
  <c r="G62" i="33"/>
  <c r="E62" i="33"/>
  <c r="A62" i="33"/>
  <c r="K61" i="33"/>
  <c r="I61" i="33"/>
  <c r="G61" i="33"/>
  <c r="E61" i="33"/>
  <c r="A61" i="33"/>
  <c r="K60" i="33"/>
  <c r="I60" i="33"/>
  <c r="G60" i="33"/>
  <c r="E60" i="33"/>
  <c r="A60" i="33"/>
  <c r="K59" i="33"/>
  <c r="I59" i="33"/>
  <c r="G59" i="33"/>
  <c r="E59" i="33"/>
  <c r="A59" i="33"/>
  <c r="K58" i="33"/>
  <c r="I58" i="33"/>
  <c r="G58" i="33"/>
  <c r="E58" i="33"/>
  <c r="A58" i="33"/>
  <c r="K57" i="33"/>
  <c r="I57" i="33"/>
  <c r="G57" i="33"/>
  <c r="E57" i="33"/>
  <c r="A57" i="33"/>
  <c r="K56" i="33"/>
  <c r="I56" i="33"/>
  <c r="G56" i="33"/>
  <c r="E56" i="33"/>
  <c r="A56" i="33"/>
  <c r="K55" i="33"/>
  <c r="I55" i="33"/>
  <c r="G55" i="33"/>
  <c r="E55" i="33"/>
  <c r="A55" i="33"/>
  <c r="K54" i="33"/>
  <c r="I54" i="33"/>
  <c r="G54" i="33"/>
  <c r="E54" i="33"/>
  <c r="A54" i="33"/>
  <c r="K53" i="33"/>
  <c r="I53" i="33"/>
  <c r="G53" i="33"/>
  <c r="E53" i="33"/>
  <c r="A53" i="33"/>
  <c r="K52" i="33"/>
  <c r="I52" i="33"/>
  <c r="G52" i="33"/>
  <c r="E52" i="33"/>
  <c r="A52" i="33"/>
  <c r="K51" i="33"/>
  <c r="I51" i="33"/>
  <c r="G51" i="33"/>
  <c r="E51" i="33"/>
  <c r="A51" i="33"/>
  <c r="K50" i="33"/>
  <c r="I50" i="33"/>
  <c r="G50" i="33"/>
  <c r="E50" i="33"/>
  <c r="A50" i="33"/>
  <c r="K49" i="33"/>
  <c r="I49" i="33"/>
  <c r="G49" i="33"/>
  <c r="E49" i="33"/>
  <c r="A49" i="33"/>
  <c r="K48" i="33"/>
  <c r="I48" i="33"/>
  <c r="G48" i="33"/>
  <c r="E48" i="33"/>
  <c r="A48" i="33"/>
  <c r="K47" i="33"/>
  <c r="I47" i="33"/>
  <c r="G47" i="33"/>
  <c r="E47" i="33"/>
  <c r="A47" i="33"/>
  <c r="K46" i="33"/>
  <c r="I46" i="33"/>
  <c r="G46" i="33"/>
  <c r="E46" i="33"/>
  <c r="A46" i="33"/>
  <c r="K45" i="33"/>
  <c r="I45" i="33"/>
  <c r="G45" i="33"/>
  <c r="E45" i="33"/>
  <c r="A45" i="33"/>
  <c r="K44" i="33"/>
  <c r="I44" i="33"/>
  <c r="G44" i="33"/>
  <c r="E44" i="33"/>
  <c r="A44" i="33"/>
  <c r="K43" i="33"/>
  <c r="I43" i="33"/>
  <c r="G43" i="33"/>
  <c r="E43" i="33"/>
  <c r="A43" i="33"/>
  <c r="K42" i="33"/>
  <c r="I42" i="33"/>
  <c r="G42" i="33"/>
  <c r="E42" i="33"/>
  <c r="A42" i="33"/>
  <c r="K41" i="33"/>
  <c r="I41" i="33"/>
  <c r="G41" i="33"/>
  <c r="E41" i="33"/>
  <c r="A41" i="33"/>
  <c r="K40" i="33"/>
  <c r="I40" i="33"/>
  <c r="G40" i="33"/>
  <c r="E40" i="33"/>
  <c r="A40" i="33"/>
  <c r="K39" i="33"/>
  <c r="I39" i="33"/>
  <c r="G39" i="33"/>
  <c r="E39" i="33"/>
  <c r="A39" i="33"/>
  <c r="K38" i="33"/>
  <c r="I38" i="33"/>
  <c r="G38" i="33"/>
  <c r="E38" i="33"/>
  <c r="A38" i="33"/>
  <c r="K37" i="33"/>
  <c r="I37" i="33"/>
  <c r="G37" i="33"/>
  <c r="E37" i="33"/>
  <c r="A37" i="33"/>
  <c r="K36" i="33"/>
  <c r="I36" i="33"/>
  <c r="G36" i="33"/>
  <c r="E36" i="33"/>
  <c r="A36" i="33"/>
  <c r="K35" i="33"/>
  <c r="I35" i="33"/>
  <c r="G35" i="33"/>
  <c r="E35" i="33"/>
  <c r="A35" i="33"/>
  <c r="K34" i="33"/>
  <c r="I34" i="33"/>
  <c r="G34" i="33"/>
  <c r="E34" i="33"/>
  <c r="A34" i="33"/>
  <c r="K33" i="33"/>
  <c r="I33" i="33"/>
  <c r="G33" i="33"/>
  <c r="E33" i="33"/>
  <c r="A33" i="33"/>
  <c r="K32" i="33"/>
  <c r="I32" i="33"/>
  <c r="G32" i="33"/>
  <c r="E32" i="33"/>
  <c r="A32" i="33"/>
  <c r="K31" i="33"/>
  <c r="I31" i="33"/>
  <c r="G31" i="33"/>
  <c r="E31" i="33"/>
  <c r="A31" i="33"/>
  <c r="K30" i="33"/>
  <c r="I30" i="33"/>
  <c r="G30" i="33"/>
  <c r="E30" i="33"/>
  <c r="A30" i="33"/>
  <c r="K29" i="33"/>
  <c r="I29" i="33"/>
  <c r="G29" i="33"/>
  <c r="E29" i="33"/>
  <c r="A29" i="33"/>
  <c r="K28" i="33"/>
  <c r="I28" i="33"/>
  <c r="G28" i="33"/>
  <c r="E28" i="33"/>
  <c r="A28" i="33"/>
  <c r="K27" i="33"/>
  <c r="I27" i="33"/>
  <c r="G27" i="33"/>
  <c r="E27" i="33"/>
  <c r="A27" i="33"/>
  <c r="K26" i="33"/>
  <c r="I26" i="33"/>
  <c r="G26" i="33"/>
  <c r="E26" i="33"/>
  <c r="A26" i="33"/>
  <c r="K25" i="33"/>
  <c r="I25" i="33"/>
  <c r="G25" i="33"/>
  <c r="E25" i="33"/>
  <c r="A25" i="33"/>
  <c r="K24" i="33"/>
  <c r="I24" i="33"/>
  <c r="G24" i="33"/>
  <c r="E24" i="33"/>
  <c r="A24" i="33"/>
  <c r="K23" i="33"/>
  <c r="I23" i="33"/>
  <c r="G23" i="33"/>
  <c r="E23" i="33"/>
  <c r="A23" i="33"/>
  <c r="K22" i="33"/>
  <c r="I22" i="33"/>
  <c r="G22" i="33"/>
  <c r="E22" i="33"/>
  <c r="A22" i="33"/>
  <c r="K21" i="33"/>
  <c r="I21" i="33"/>
  <c r="G21" i="33"/>
  <c r="E21" i="33"/>
  <c r="A21" i="33"/>
  <c r="K20" i="33"/>
  <c r="I20" i="33"/>
  <c r="G20" i="33"/>
  <c r="E20" i="33"/>
  <c r="A20" i="33"/>
  <c r="K19" i="33"/>
  <c r="I19" i="33"/>
  <c r="G19" i="33"/>
  <c r="E19" i="33"/>
  <c r="A19" i="33"/>
  <c r="K18" i="33"/>
  <c r="I18" i="33"/>
  <c r="G18" i="33"/>
  <c r="E18" i="33"/>
  <c r="A18" i="33"/>
  <c r="K17" i="33"/>
  <c r="I17" i="33"/>
  <c r="G17" i="33"/>
  <c r="E17" i="33"/>
  <c r="A17" i="33"/>
  <c r="K16" i="33"/>
  <c r="I16" i="33"/>
  <c r="G16" i="33"/>
  <c r="E16" i="33"/>
  <c r="A16" i="33"/>
  <c r="K15" i="33"/>
  <c r="I15" i="33"/>
  <c r="G15" i="33"/>
  <c r="E15" i="33"/>
  <c r="A15" i="33"/>
  <c r="K14" i="33"/>
  <c r="I14" i="33"/>
  <c r="G14" i="33"/>
  <c r="A14" i="33"/>
  <c r="K13" i="33"/>
  <c r="I13" i="33"/>
  <c r="G13" i="33"/>
  <c r="A13" i="33"/>
  <c r="K12" i="33"/>
  <c r="I12" i="33"/>
  <c r="G12" i="33"/>
  <c r="E12" i="33"/>
  <c r="A12" i="33"/>
  <c r="K11" i="33"/>
  <c r="I11" i="33"/>
  <c r="G11" i="33"/>
  <c r="E11" i="33"/>
  <c r="A11" i="33"/>
  <c r="K10" i="33"/>
  <c r="I10" i="33"/>
  <c r="G10" i="33"/>
  <c r="E10" i="33"/>
  <c r="A10" i="33"/>
  <c r="K9" i="33"/>
  <c r="I9" i="33"/>
  <c r="G9" i="33"/>
  <c r="E9" i="33"/>
  <c r="A9" i="33"/>
  <c r="K8" i="33"/>
  <c r="I8" i="33"/>
  <c r="G8" i="33"/>
  <c r="E8" i="33"/>
  <c r="A8" i="33"/>
  <c r="K7" i="33"/>
  <c r="I7" i="33"/>
  <c r="G7" i="33"/>
  <c r="E7" i="33"/>
  <c r="A7" i="33"/>
  <c r="K6" i="33"/>
  <c r="I6" i="33"/>
  <c r="G6" i="33"/>
  <c r="E6" i="33"/>
  <c r="A6" i="33"/>
  <c r="A2" i="33"/>
  <c r="Q87" i="7"/>
  <c r="X87" i="7" s="1"/>
  <c r="P87" i="7"/>
  <c r="O87" i="7"/>
  <c r="U87" i="7" s="1"/>
  <c r="Y87" i="7" s="1"/>
  <c r="N87" i="7"/>
  <c r="Q86" i="7"/>
  <c r="X86" i="7" s="1"/>
  <c r="P86" i="7"/>
  <c r="O86" i="7"/>
  <c r="N86" i="7"/>
  <c r="Q85" i="7"/>
  <c r="X85" i="7" s="1"/>
  <c r="P85" i="7"/>
  <c r="O85" i="7"/>
  <c r="U85" i="7"/>
  <c r="N85" i="7"/>
  <c r="Q84" i="7"/>
  <c r="X84" i="7" s="1"/>
  <c r="P84" i="7"/>
  <c r="O84" i="7"/>
  <c r="U84" i="7" s="1"/>
  <c r="N84" i="7"/>
  <c r="Q83" i="7"/>
  <c r="X83" i="7" s="1"/>
  <c r="P83" i="7"/>
  <c r="O83" i="7"/>
  <c r="U83" i="7" s="1"/>
  <c r="N83" i="7"/>
  <c r="Q82" i="7"/>
  <c r="X82" i="7" s="1"/>
  <c r="P82" i="7"/>
  <c r="O82" i="7"/>
  <c r="U82" i="7" s="1"/>
  <c r="N82" i="7"/>
  <c r="Q81" i="7"/>
  <c r="X81" i="7" s="1"/>
  <c r="P81" i="7"/>
  <c r="O81" i="7"/>
  <c r="U81" i="7"/>
  <c r="N81" i="7"/>
  <c r="Q80" i="7"/>
  <c r="X80" i="7" s="1"/>
  <c r="P80" i="7"/>
  <c r="O80" i="7"/>
  <c r="U80" i="7" s="1"/>
  <c r="N80" i="7"/>
  <c r="Q79" i="7"/>
  <c r="X79" i="7" s="1"/>
  <c r="P79" i="7"/>
  <c r="O79" i="7"/>
  <c r="U79" i="7"/>
  <c r="Y79" i="7" s="1"/>
  <c r="N79" i="7"/>
  <c r="Q78" i="7"/>
  <c r="X78" i="7" s="1"/>
  <c r="P78" i="7"/>
  <c r="O78" i="7"/>
  <c r="U78" i="7" s="1"/>
  <c r="N78" i="7"/>
  <c r="Q77" i="7"/>
  <c r="X77" i="7"/>
  <c r="P77" i="7"/>
  <c r="O77" i="7"/>
  <c r="U77" i="7"/>
  <c r="N77" i="7"/>
  <c r="Q76" i="7"/>
  <c r="X76" i="7" s="1"/>
  <c r="P76" i="7"/>
  <c r="O76" i="7"/>
  <c r="U76" i="7" s="1"/>
  <c r="H76" i="7"/>
  <c r="N76" i="7"/>
  <c r="Q75" i="7"/>
  <c r="X75" i="7" s="1"/>
  <c r="P75" i="7"/>
  <c r="O75" i="7"/>
  <c r="U75" i="7" s="1"/>
  <c r="N75" i="7"/>
  <c r="Q74" i="7"/>
  <c r="X74" i="7" s="1"/>
  <c r="P74" i="7"/>
  <c r="O74" i="7"/>
  <c r="U74" i="7" s="1"/>
  <c r="N74" i="7"/>
  <c r="Q73" i="7"/>
  <c r="X73" i="7" s="1"/>
  <c r="P73" i="7"/>
  <c r="O73" i="7"/>
  <c r="U73" i="7" s="1"/>
  <c r="Y73" i="7" s="1"/>
  <c r="N73" i="7"/>
  <c r="Q72" i="7"/>
  <c r="X72" i="7" s="1"/>
  <c r="P72" i="7"/>
  <c r="O72" i="7"/>
  <c r="U72" i="7" s="1"/>
  <c r="N72" i="7"/>
  <c r="Q71" i="7"/>
  <c r="X71" i="7" s="1"/>
  <c r="P71" i="7"/>
  <c r="O71" i="7"/>
  <c r="U71" i="7"/>
  <c r="Y71" i="7" s="1"/>
  <c r="N71" i="7"/>
  <c r="Q70" i="7"/>
  <c r="X70" i="7" s="1"/>
  <c r="P70" i="7"/>
  <c r="O70" i="7"/>
  <c r="U70" i="7" s="1"/>
  <c r="N70" i="7"/>
  <c r="Q69" i="7"/>
  <c r="X69" i="7" s="1"/>
  <c r="P69" i="7"/>
  <c r="O69" i="7"/>
  <c r="U69" i="7"/>
  <c r="N69" i="7"/>
  <c r="Q68" i="7"/>
  <c r="X68" i="7" s="1"/>
  <c r="P68" i="7"/>
  <c r="O68" i="7"/>
  <c r="U68" i="7" s="1"/>
  <c r="N68" i="7"/>
  <c r="Q67" i="7"/>
  <c r="X67" i="7" s="1"/>
  <c r="P67" i="7"/>
  <c r="O67" i="7"/>
  <c r="U67" i="7" s="1"/>
  <c r="N67" i="7"/>
  <c r="Q66" i="7"/>
  <c r="X66" i="7" s="1"/>
  <c r="P66" i="7"/>
  <c r="O66" i="7"/>
  <c r="U66" i="7" s="1"/>
  <c r="N66" i="7"/>
  <c r="Q65" i="7"/>
  <c r="X65" i="7" s="1"/>
  <c r="P65" i="7"/>
  <c r="O65" i="7"/>
  <c r="U65" i="7" s="1"/>
  <c r="N65" i="7"/>
  <c r="Q64" i="7"/>
  <c r="X64" i="7" s="1"/>
  <c r="P64" i="7"/>
  <c r="O64" i="7"/>
  <c r="U64" i="7" s="1"/>
  <c r="N64" i="7"/>
  <c r="Q63" i="7"/>
  <c r="X63" i="7" s="1"/>
  <c r="P63" i="7"/>
  <c r="O63" i="7"/>
  <c r="U63" i="7"/>
  <c r="Y63" i="7" s="1"/>
  <c r="N63" i="7"/>
  <c r="Q62" i="7"/>
  <c r="X62" i="7" s="1"/>
  <c r="P62" i="7"/>
  <c r="O62" i="7"/>
  <c r="U62" i="7" s="1"/>
  <c r="N62" i="7"/>
  <c r="Q61" i="7"/>
  <c r="X61" i="7" s="1"/>
  <c r="P61" i="7"/>
  <c r="O61" i="7"/>
  <c r="U61" i="7"/>
  <c r="N61" i="7"/>
  <c r="Q60" i="7"/>
  <c r="X60" i="7"/>
  <c r="P60" i="7"/>
  <c r="O60" i="7"/>
  <c r="U60" i="7" s="1"/>
  <c r="N60" i="7"/>
  <c r="Q59" i="7"/>
  <c r="X59" i="7" s="1"/>
  <c r="P59" i="7"/>
  <c r="O59" i="7"/>
  <c r="U59" i="7" s="1"/>
  <c r="N59" i="7"/>
  <c r="Q58" i="7"/>
  <c r="X58" i="7" s="1"/>
  <c r="P58" i="7"/>
  <c r="O58" i="7"/>
  <c r="U58" i="7" s="1"/>
  <c r="N58" i="7"/>
  <c r="Q57" i="7"/>
  <c r="X57" i="7" s="1"/>
  <c r="P57" i="7"/>
  <c r="O57" i="7"/>
  <c r="U57" i="7" s="1"/>
  <c r="N57" i="7"/>
  <c r="Q56" i="7"/>
  <c r="X56" i="7" s="1"/>
  <c r="P56" i="7"/>
  <c r="O56" i="7"/>
  <c r="U56" i="7" s="1"/>
  <c r="N56" i="7"/>
  <c r="Q55" i="7"/>
  <c r="X55" i="7" s="1"/>
  <c r="P55" i="7"/>
  <c r="O55" i="7"/>
  <c r="U55" i="7"/>
  <c r="Y55" i="7" s="1"/>
  <c r="N55" i="7"/>
  <c r="Q54" i="7"/>
  <c r="X54" i="7" s="1"/>
  <c r="P54" i="7"/>
  <c r="O54" i="7"/>
  <c r="U54" i="7" s="1"/>
  <c r="N54" i="7"/>
  <c r="Q53" i="7"/>
  <c r="X53" i="7" s="1"/>
  <c r="P53" i="7"/>
  <c r="O53" i="7"/>
  <c r="U53" i="7"/>
  <c r="N53" i="7"/>
  <c r="Q52" i="7"/>
  <c r="X52" i="7" s="1"/>
  <c r="P52" i="7"/>
  <c r="O52" i="7"/>
  <c r="U52" i="7" s="1"/>
  <c r="N52" i="7"/>
  <c r="Q51" i="7"/>
  <c r="X51" i="7" s="1"/>
  <c r="P51" i="7"/>
  <c r="O51" i="7"/>
  <c r="U51" i="7" s="1"/>
  <c r="N51" i="7"/>
  <c r="Q50" i="7"/>
  <c r="X50" i="7" s="1"/>
  <c r="P50" i="7"/>
  <c r="O50" i="7"/>
  <c r="U50" i="7" s="1"/>
  <c r="N50" i="7"/>
  <c r="Q49" i="7"/>
  <c r="X49" i="7" s="1"/>
  <c r="P49" i="7"/>
  <c r="O49" i="7"/>
  <c r="U49" i="7"/>
  <c r="N49" i="7"/>
  <c r="Q48" i="7"/>
  <c r="X48" i="7" s="1"/>
  <c r="P48" i="7"/>
  <c r="O48" i="7"/>
  <c r="U48" i="7" s="1"/>
  <c r="N48" i="7"/>
  <c r="Q47" i="7"/>
  <c r="X47" i="7" s="1"/>
  <c r="P47" i="7"/>
  <c r="O47" i="7"/>
  <c r="U47" i="7"/>
  <c r="Y47" i="7" s="1"/>
  <c r="N47" i="7"/>
  <c r="Q46" i="7"/>
  <c r="X46" i="7" s="1"/>
  <c r="P46" i="7"/>
  <c r="O46" i="7"/>
  <c r="U46" i="7" s="1"/>
  <c r="N46" i="7"/>
  <c r="Q45" i="7"/>
  <c r="X45" i="7" s="1"/>
  <c r="P45" i="7"/>
  <c r="O45" i="7"/>
  <c r="U45" i="7"/>
  <c r="N45" i="7"/>
  <c r="Q44" i="7"/>
  <c r="X44" i="7" s="1"/>
  <c r="P44" i="7"/>
  <c r="O44" i="7"/>
  <c r="U44" i="7" s="1"/>
  <c r="N44" i="7"/>
  <c r="Q43" i="7"/>
  <c r="X43" i="7" s="1"/>
  <c r="P43" i="7"/>
  <c r="O43" i="7"/>
  <c r="U43" i="7" s="1"/>
  <c r="N43" i="7"/>
  <c r="Q42" i="7"/>
  <c r="X42" i="7" s="1"/>
  <c r="P42" i="7"/>
  <c r="O42" i="7"/>
  <c r="U42" i="7" s="1"/>
  <c r="N42" i="7"/>
  <c r="Q41" i="7"/>
  <c r="X41" i="7" s="1"/>
  <c r="P41" i="7"/>
  <c r="O41" i="7"/>
  <c r="U41" i="7" s="1"/>
  <c r="N41" i="7"/>
  <c r="Q40" i="7"/>
  <c r="X40" i="7" s="1"/>
  <c r="P40" i="7"/>
  <c r="O40" i="7"/>
  <c r="U40" i="7" s="1"/>
  <c r="N40" i="7"/>
  <c r="Q39" i="7"/>
  <c r="X39" i="7" s="1"/>
  <c r="P39" i="7"/>
  <c r="O39" i="7"/>
  <c r="U39" i="7"/>
  <c r="Y39" i="7" s="1"/>
  <c r="N39" i="7"/>
  <c r="Q38" i="7"/>
  <c r="X38" i="7" s="1"/>
  <c r="P38" i="7"/>
  <c r="O38" i="7"/>
  <c r="U38" i="7" s="1"/>
  <c r="N38" i="7"/>
  <c r="Q37" i="7"/>
  <c r="X37" i="7" s="1"/>
  <c r="P37" i="7"/>
  <c r="O37" i="7"/>
  <c r="U37" i="7"/>
  <c r="N37" i="7"/>
  <c r="Q36" i="7"/>
  <c r="X36" i="7" s="1"/>
  <c r="P36" i="7"/>
  <c r="O36" i="7"/>
  <c r="U36" i="7" s="1"/>
  <c r="N36" i="7"/>
  <c r="Q35" i="7"/>
  <c r="X35" i="7" s="1"/>
  <c r="P35" i="7"/>
  <c r="O35" i="7"/>
  <c r="T35" i="7" s="1"/>
  <c r="N35" i="7"/>
  <c r="Q34" i="7"/>
  <c r="X34" i="7"/>
  <c r="P34" i="7"/>
  <c r="O34" i="7"/>
  <c r="U34" i="7" s="1"/>
  <c r="N34" i="7"/>
  <c r="Q33" i="7"/>
  <c r="X33" i="7" s="1"/>
  <c r="P33" i="7"/>
  <c r="O33" i="7"/>
  <c r="U33" i="7" s="1"/>
  <c r="N33" i="7"/>
  <c r="Q32" i="7"/>
  <c r="X32" i="7" s="1"/>
  <c r="P32" i="7"/>
  <c r="O32" i="7"/>
  <c r="U32" i="7" s="1"/>
  <c r="N32" i="7"/>
  <c r="Q31" i="7"/>
  <c r="X31" i="7" s="1"/>
  <c r="P31" i="7"/>
  <c r="O31" i="7"/>
  <c r="T31" i="7" s="1"/>
  <c r="U31" i="7"/>
  <c r="Y31" i="7" s="1"/>
  <c r="N31" i="7"/>
  <c r="Q30" i="7"/>
  <c r="X30" i="7" s="1"/>
  <c r="P30" i="7"/>
  <c r="O30" i="7"/>
  <c r="U30" i="7" s="1"/>
  <c r="N30" i="7"/>
  <c r="Q29" i="7"/>
  <c r="X29" i="7" s="1"/>
  <c r="P29" i="7"/>
  <c r="O29" i="7"/>
  <c r="U29" i="7"/>
  <c r="N29" i="7"/>
  <c r="Q28" i="7"/>
  <c r="X28" i="7" s="1"/>
  <c r="P28" i="7"/>
  <c r="O28" i="7"/>
  <c r="U28" i="7" s="1"/>
  <c r="N28" i="7"/>
  <c r="Q27" i="7"/>
  <c r="X27" i="7" s="1"/>
  <c r="P27" i="7"/>
  <c r="O27" i="7"/>
  <c r="T27" i="7" s="1"/>
  <c r="N27" i="7"/>
  <c r="Q26" i="7"/>
  <c r="X26" i="7"/>
  <c r="P26" i="7"/>
  <c r="O26" i="7"/>
  <c r="U26" i="7" s="1"/>
  <c r="N26" i="7"/>
  <c r="Q25" i="7"/>
  <c r="X25" i="7" s="1"/>
  <c r="P25" i="7"/>
  <c r="O25" i="7"/>
  <c r="U25" i="7" s="1"/>
  <c r="N25" i="7"/>
  <c r="Q24" i="7"/>
  <c r="X24" i="7" s="1"/>
  <c r="P24" i="7"/>
  <c r="O24" i="7"/>
  <c r="U24" i="7" s="1"/>
  <c r="N24" i="7"/>
  <c r="Q23" i="7"/>
  <c r="X23" i="7" s="1"/>
  <c r="P23" i="7"/>
  <c r="O23" i="7"/>
  <c r="T23" i="7" s="1"/>
  <c r="U23" i="7"/>
  <c r="Y23" i="7" s="1"/>
  <c r="N23" i="7"/>
  <c r="Q22" i="7"/>
  <c r="X22" i="7" s="1"/>
  <c r="P22" i="7"/>
  <c r="O22" i="7"/>
  <c r="U22" i="7" s="1"/>
  <c r="N22" i="7"/>
  <c r="Q21" i="7"/>
  <c r="X21" i="7" s="1"/>
  <c r="P21" i="7"/>
  <c r="O21" i="7"/>
  <c r="U21" i="7"/>
  <c r="N21" i="7"/>
  <c r="Q20" i="7"/>
  <c r="X20" i="7"/>
  <c r="P20" i="7"/>
  <c r="O20" i="7"/>
  <c r="U20" i="7" s="1"/>
  <c r="N20" i="7"/>
  <c r="Q19" i="7"/>
  <c r="X19" i="7" s="1"/>
  <c r="P19" i="7"/>
  <c r="O19" i="7"/>
  <c r="T19" i="7" s="1"/>
  <c r="N19" i="7"/>
  <c r="Q18" i="7"/>
  <c r="X18" i="7"/>
  <c r="P18" i="7"/>
  <c r="O18" i="7"/>
  <c r="U18" i="7" s="1"/>
  <c r="N18" i="7"/>
  <c r="Q17" i="7"/>
  <c r="X17" i="7" s="1"/>
  <c r="P17" i="7"/>
  <c r="O17" i="7"/>
  <c r="U17" i="7" s="1"/>
  <c r="N17" i="7"/>
  <c r="D17" i="7"/>
  <c r="Q16" i="7"/>
  <c r="X16" i="7"/>
  <c r="P16" i="7"/>
  <c r="O16" i="7"/>
  <c r="U16" i="7"/>
  <c r="N16" i="7"/>
  <c r="Q15" i="7"/>
  <c r="X15" i="7" s="1"/>
  <c r="P15" i="7"/>
  <c r="O15" i="7"/>
  <c r="U15" i="7" s="1"/>
  <c r="N15" i="7"/>
  <c r="Q14" i="7"/>
  <c r="X14" i="7" s="1"/>
  <c r="P14" i="7"/>
  <c r="O14" i="7"/>
  <c r="U14" i="7"/>
  <c r="N14" i="7"/>
  <c r="Q13" i="7"/>
  <c r="X13" i="7" s="1"/>
  <c r="P13" i="7"/>
  <c r="O13" i="7"/>
  <c r="U13" i="7" s="1"/>
  <c r="N13" i="7"/>
  <c r="Q12" i="7"/>
  <c r="X12" i="7" s="1"/>
  <c r="P12" i="7"/>
  <c r="O12" i="7"/>
  <c r="N12" i="7"/>
  <c r="Q11" i="7"/>
  <c r="X11" i="7" s="1"/>
  <c r="P11" i="7"/>
  <c r="O11" i="7"/>
  <c r="U11" i="7" s="1"/>
  <c r="N11" i="7"/>
  <c r="Q10" i="7"/>
  <c r="X10" i="7"/>
  <c r="P10" i="7"/>
  <c r="O10" i="7"/>
  <c r="U10" i="7" s="1"/>
  <c r="N10" i="7"/>
  <c r="Q9" i="7"/>
  <c r="X9" i="7" s="1"/>
  <c r="P9" i="7"/>
  <c r="O9" i="7"/>
  <c r="U9" i="7" s="1"/>
  <c r="N9" i="7"/>
  <c r="Q8" i="7"/>
  <c r="X8" i="7"/>
  <c r="P8" i="7"/>
  <c r="O8" i="7"/>
  <c r="U8" i="7" s="1"/>
  <c r="N8" i="7"/>
  <c r="O7" i="7"/>
  <c r="U7" i="7" s="1"/>
  <c r="N7" i="7"/>
  <c r="T7" i="7"/>
  <c r="T87" i="7"/>
  <c r="T85" i="7"/>
  <c r="T84" i="7"/>
  <c r="T83" i="7"/>
  <c r="T81" i="7"/>
  <c r="T80" i="7"/>
  <c r="T79" i="7"/>
  <c r="V79" i="7" s="1"/>
  <c r="T78" i="7"/>
  <c r="T77" i="7"/>
  <c r="T76" i="7"/>
  <c r="T74" i="7"/>
  <c r="T73" i="7"/>
  <c r="T72" i="7"/>
  <c r="T71" i="7"/>
  <c r="T70" i="7"/>
  <c r="T69" i="7"/>
  <c r="T68" i="7"/>
  <c r="T66" i="7"/>
  <c r="T65" i="7"/>
  <c r="T64" i="7"/>
  <c r="T63" i="7"/>
  <c r="T62" i="7"/>
  <c r="T61" i="7"/>
  <c r="T60" i="7"/>
  <c r="T58" i="7"/>
  <c r="T57" i="7"/>
  <c r="T56" i="7"/>
  <c r="T55" i="7"/>
  <c r="T54" i="7"/>
  <c r="T53" i="7"/>
  <c r="T52" i="7"/>
  <c r="T50" i="7"/>
  <c r="T49" i="7"/>
  <c r="T48" i="7"/>
  <c r="T47" i="7"/>
  <c r="T46" i="7"/>
  <c r="T45" i="7"/>
  <c r="T44" i="7"/>
  <c r="T42" i="7"/>
  <c r="T41" i="7"/>
  <c r="T40" i="7"/>
  <c r="T39" i="7"/>
  <c r="T38" i="7"/>
  <c r="T37" i="7"/>
  <c r="T36" i="7"/>
  <c r="T34" i="7"/>
  <c r="T33" i="7"/>
  <c r="T32" i="7"/>
  <c r="V32" i="7" s="1"/>
  <c r="T30" i="7"/>
  <c r="T29" i="7"/>
  <c r="T28" i="7"/>
  <c r="T25" i="7"/>
  <c r="T22" i="7"/>
  <c r="T21" i="7"/>
  <c r="T20" i="7"/>
  <c r="T18" i="7"/>
  <c r="T17" i="7"/>
  <c r="T16" i="7"/>
  <c r="T14" i="7"/>
  <c r="T8" i="7"/>
  <c r="L7" i="7"/>
  <c r="P110" i="8"/>
  <c r="U110" i="8" s="1"/>
  <c r="O110" i="8"/>
  <c r="M110" i="8"/>
  <c r="R110" i="8" s="1"/>
  <c r="Y110" i="8" s="1"/>
  <c r="F110" i="8"/>
  <c r="P109" i="8"/>
  <c r="U109" i="8" s="1"/>
  <c r="O109" i="8"/>
  <c r="M109" i="8"/>
  <c r="R109" i="8" s="1"/>
  <c r="Y109" i="8" s="1"/>
  <c r="F109" i="8"/>
  <c r="R108" i="8"/>
  <c r="Y108" i="8" s="1"/>
  <c r="Q108" i="8"/>
  <c r="P108" i="8"/>
  <c r="U108" i="8" s="1"/>
  <c r="O108" i="8"/>
  <c r="F108" i="8"/>
  <c r="R107" i="8"/>
  <c r="Y107" i="8" s="1"/>
  <c r="Q107" i="8"/>
  <c r="P107" i="8"/>
  <c r="U107" i="8" s="1"/>
  <c r="O107" i="8"/>
  <c r="F107" i="8"/>
  <c r="P106" i="8"/>
  <c r="O106" i="8"/>
  <c r="M106" i="8"/>
  <c r="R106" i="8" s="1"/>
  <c r="Y106" i="8" s="1"/>
  <c r="F106" i="8"/>
  <c r="P105" i="8"/>
  <c r="U105" i="8" s="1"/>
  <c r="O105" i="8"/>
  <c r="M105" i="8"/>
  <c r="R105" i="8" s="1"/>
  <c r="Y105" i="8" s="1"/>
  <c r="F105" i="8"/>
  <c r="R104" i="8"/>
  <c r="Y104" i="8" s="1"/>
  <c r="Q104" i="8"/>
  <c r="P104" i="8"/>
  <c r="U104" i="8"/>
  <c r="O104" i="8"/>
  <c r="F104" i="8"/>
  <c r="R103" i="8"/>
  <c r="Y103" i="8" s="1"/>
  <c r="Q103" i="8"/>
  <c r="P103" i="8"/>
  <c r="U103" i="8" s="1"/>
  <c r="O103" i="8"/>
  <c r="F103" i="8"/>
  <c r="R102" i="8"/>
  <c r="Y102" i="8" s="1"/>
  <c r="Q102" i="8"/>
  <c r="P102" i="8"/>
  <c r="U102" i="8" s="1"/>
  <c r="O102" i="8"/>
  <c r="F102" i="8"/>
  <c r="R101" i="8"/>
  <c r="Y101" i="8" s="1"/>
  <c r="Q101" i="8"/>
  <c r="P101" i="8"/>
  <c r="U101" i="8"/>
  <c r="W101" i="8" s="1"/>
  <c r="O101" i="8"/>
  <c r="F101" i="8"/>
  <c r="R100" i="8"/>
  <c r="Y100" i="8" s="1"/>
  <c r="Q100" i="8"/>
  <c r="P100" i="8"/>
  <c r="U100" i="8"/>
  <c r="O100" i="8"/>
  <c r="F100" i="8"/>
  <c r="R99" i="8"/>
  <c r="Y99" i="8" s="1"/>
  <c r="Q99" i="8"/>
  <c r="P99" i="8"/>
  <c r="U99" i="8" s="1"/>
  <c r="O99" i="8"/>
  <c r="F99" i="8"/>
  <c r="P98" i="8"/>
  <c r="U98" i="8" s="1"/>
  <c r="O98" i="8"/>
  <c r="M98" i="8"/>
  <c r="F98" i="8"/>
  <c r="P97" i="8"/>
  <c r="U97" i="8" s="1"/>
  <c r="O97" i="8"/>
  <c r="M97" i="8"/>
  <c r="R97" i="8"/>
  <c r="Y97" i="8" s="1"/>
  <c r="F97" i="8"/>
  <c r="P96" i="8"/>
  <c r="U96" i="8" s="1"/>
  <c r="O96" i="8"/>
  <c r="M96" i="8"/>
  <c r="R96" i="8" s="1"/>
  <c r="Y96" i="8" s="1"/>
  <c r="F96" i="8"/>
  <c r="P95" i="8"/>
  <c r="V95" i="8" s="1"/>
  <c r="Z95" i="8" s="1"/>
  <c r="U95" i="8"/>
  <c r="O95" i="8"/>
  <c r="M95" i="8"/>
  <c r="F95" i="8"/>
  <c r="P94" i="8"/>
  <c r="U94" i="8" s="1"/>
  <c r="O94" i="8"/>
  <c r="M94" i="8"/>
  <c r="R94" i="8" s="1"/>
  <c r="Y94" i="8" s="1"/>
  <c r="F94" i="8"/>
  <c r="P93" i="8"/>
  <c r="O93" i="8"/>
  <c r="M93" i="8"/>
  <c r="R93" i="8" s="1"/>
  <c r="Y93" i="8" s="1"/>
  <c r="F93" i="8"/>
  <c r="R92" i="8"/>
  <c r="Y92" i="8"/>
  <c r="Q92" i="8"/>
  <c r="P92" i="8"/>
  <c r="U92" i="8"/>
  <c r="O92" i="8"/>
  <c r="F92" i="8"/>
  <c r="P91" i="8"/>
  <c r="U91" i="8" s="1"/>
  <c r="O91" i="8"/>
  <c r="M91" i="8"/>
  <c r="R91" i="8" s="1"/>
  <c r="Y91" i="8"/>
  <c r="F91" i="8"/>
  <c r="P90" i="8"/>
  <c r="U90" i="8" s="1"/>
  <c r="O90" i="8"/>
  <c r="M90" i="8"/>
  <c r="R90" i="8" s="1"/>
  <c r="Y90" i="8" s="1"/>
  <c r="F90" i="8"/>
  <c r="P89" i="8"/>
  <c r="U89" i="8" s="1"/>
  <c r="O89" i="8"/>
  <c r="M89" i="8"/>
  <c r="Q89" i="8" s="1"/>
  <c r="F89" i="8"/>
  <c r="P88" i="8"/>
  <c r="U88" i="8"/>
  <c r="O88" i="8"/>
  <c r="M88" i="8"/>
  <c r="R88" i="8"/>
  <c r="Y88" i="8"/>
  <c r="F88" i="8"/>
  <c r="P87" i="8"/>
  <c r="O87" i="8"/>
  <c r="M87" i="8"/>
  <c r="R87" i="8" s="1"/>
  <c r="Y87" i="8" s="1"/>
  <c r="F87" i="8"/>
  <c r="P86" i="8"/>
  <c r="U86" i="8" s="1"/>
  <c r="O86" i="8"/>
  <c r="M86" i="8"/>
  <c r="F86" i="8"/>
  <c r="P85" i="8"/>
  <c r="U85" i="8" s="1"/>
  <c r="O85" i="8"/>
  <c r="M85" i="8"/>
  <c r="R85" i="8" s="1"/>
  <c r="Y85" i="8" s="1"/>
  <c r="F85" i="8"/>
  <c r="P84" i="8"/>
  <c r="O84" i="8"/>
  <c r="M84" i="8"/>
  <c r="R84" i="8" s="1"/>
  <c r="Y84" i="8" s="1"/>
  <c r="F84" i="8"/>
  <c r="R83" i="8"/>
  <c r="Y83" i="8" s="1"/>
  <c r="Q83" i="8"/>
  <c r="P83" i="8"/>
  <c r="U83" i="8" s="1"/>
  <c r="O83" i="8"/>
  <c r="F83" i="8"/>
  <c r="R82" i="8"/>
  <c r="Y82" i="8" s="1"/>
  <c r="Q82" i="8"/>
  <c r="P82" i="8"/>
  <c r="U82" i="8" s="1"/>
  <c r="O82" i="8"/>
  <c r="F82" i="8"/>
  <c r="R81" i="8"/>
  <c r="Y81" i="8" s="1"/>
  <c r="Q81" i="8"/>
  <c r="P81" i="8"/>
  <c r="U81" i="8" s="1"/>
  <c r="O81" i="8"/>
  <c r="F81" i="8"/>
  <c r="R80" i="8"/>
  <c r="Y80" i="8" s="1"/>
  <c r="Q80" i="8"/>
  <c r="P80" i="8"/>
  <c r="U80" i="8"/>
  <c r="W80" i="8" s="1"/>
  <c r="O80" i="8"/>
  <c r="F80" i="8"/>
  <c r="R79" i="8"/>
  <c r="Y79" i="8" s="1"/>
  <c r="Q79" i="8"/>
  <c r="P79" i="8"/>
  <c r="U79" i="8" s="1"/>
  <c r="O79" i="8"/>
  <c r="F79" i="8"/>
  <c r="R78" i="8"/>
  <c r="Y78" i="8" s="1"/>
  <c r="Q78" i="8"/>
  <c r="P78" i="8"/>
  <c r="U78" i="8" s="1"/>
  <c r="O78" i="8"/>
  <c r="F78" i="8"/>
  <c r="R77" i="8"/>
  <c r="Y77" i="8" s="1"/>
  <c r="Q77" i="8"/>
  <c r="P77" i="8"/>
  <c r="U77" i="8" s="1"/>
  <c r="O77" i="8"/>
  <c r="F77" i="8"/>
  <c r="R76" i="8"/>
  <c r="Y76" i="8" s="1"/>
  <c r="Q76" i="8"/>
  <c r="P76" i="8"/>
  <c r="V76" i="8" s="1"/>
  <c r="Z76" i="8" s="1"/>
  <c r="U76" i="8"/>
  <c r="W76" i="8" s="1"/>
  <c r="O76" i="8"/>
  <c r="F76" i="8"/>
  <c r="R75" i="8"/>
  <c r="Y75" i="8" s="1"/>
  <c r="Q75" i="8"/>
  <c r="P75" i="8"/>
  <c r="U75" i="8"/>
  <c r="O75" i="8"/>
  <c r="F75" i="8"/>
  <c r="R74" i="8"/>
  <c r="Y74" i="8"/>
  <c r="Q74" i="8"/>
  <c r="P74" i="8"/>
  <c r="U74" i="8" s="1"/>
  <c r="O74" i="8"/>
  <c r="F74" i="8"/>
  <c r="R73" i="8"/>
  <c r="Y73" i="8" s="1"/>
  <c r="Q73" i="8"/>
  <c r="P73" i="8"/>
  <c r="U73" i="8" s="1"/>
  <c r="O73" i="8"/>
  <c r="F73" i="8"/>
  <c r="R72" i="8"/>
  <c r="Y72" i="8" s="1"/>
  <c r="Q72" i="8"/>
  <c r="P72" i="8"/>
  <c r="V72" i="8" s="1"/>
  <c r="Z72" i="8" s="1"/>
  <c r="U72" i="8"/>
  <c r="O72" i="8"/>
  <c r="F72" i="8"/>
  <c r="R71" i="8"/>
  <c r="Y71" i="8" s="1"/>
  <c r="Q71" i="8"/>
  <c r="P71" i="8"/>
  <c r="V71" i="8" s="1"/>
  <c r="Z71" i="8" s="1"/>
  <c r="O71" i="8"/>
  <c r="F71" i="8"/>
  <c r="R70" i="8"/>
  <c r="Y70" i="8"/>
  <c r="Q70" i="8"/>
  <c r="P70" i="8"/>
  <c r="U70" i="8" s="1"/>
  <c r="O70" i="8"/>
  <c r="F70" i="8"/>
  <c r="R69" i="8"/>
  <c r="Y69" i="8" s="1"/>
  <c r="Q69" i="8"/>
  <c r="P69" i="8"/>
  <c r="U69" i="8"/>
  <c r="O69" i="8"/>
  <c r="F69" i="8"/>
  <c r="R68" i="8"/>
  <c r="Y68" i="8" s="1"/>
  <c r="Q68" i="8"/>
  <c r="P68" i="8"/>
  <c r="U68" i="8" s="1"/>
  <c r="O68" i="8"/>
  <c r="F68" i="8"/>
  <c r="R67" i="8"/>
  <c r="Y67" i="8"/>
  <c r="Q67" i="8"/>
  <c r="P67" i="8"/>
  <c r="O67" i="8"/>
  <c r="F67" i="8"/>
  <c r="R66" i="8"/>
  <c r="Y66" i="8" s="1"/>
  <c r="Q66" i="8"/>
  <c r="P66" i="8"/>
  <c r="U66" i="8" s="1"/>
  <c r="O66" i="8"/>
  <c r="F66" i="8"/>
  <c r="R65" i="8"/>
  <c r="Y65" i="8" s="1"/>
  <c r="Q65" i="8"/>
  <c r="P65" i="8"/>
  <c r="U65" i="8"/>
  <c r="O65" i="8"/>
  <c r="F65" i="8"/>
  <c r="R64" i="8"/>
  <c r="Y64" i="8"/>
  <c r="Q64" i="8"/>
  <c r="P64" i="8"/>
  <c r="U64" i="8" s="1"/>
  <c r="O64" i="8"/>
  <c r="F64" i="8"/>
  <c r="R63" i="8"/>
  <c r="Y63" i="8"/>
  <c r="Q63" i="8"/>
  <c r="P63" i="8"/>
  <c r="U63" i="8" s="1"/>
  <c r="O63" i="8"/>
  <c r="F63" i="8"/>
  <c r="R62" i="8"/>
  <c r="Y62" i="8" s="1"/>
  <c r="Q62" i="8"/>
  <c r="P62" i="8"/>
  <c r="U62" i="8" s="1"/>
  <c r="O62" i="8"/>
  <c r="F62" i="8"/>
  <c r="R61" i="8"/>
  <c r="Y61" i="8" s="1"/>
  <c r="Q61" i="8"/>
  <c r="P61" i="8"/>
  <c r="U61" i="8"/>
  <c r="O61" i="8"/>
  <c r="F61" i="8"/>
  <c r="R60" i="8"/>
  <c r="Y60" i="8"/>
  <c r="Q60" i="8"/>
  <c r="P60" i="8"/>
  <c r="O60" i="8"/>
  <c r="F60" i="8"/>
  <c r="P59" i="8"/>
  <c r="U59" i="8"/>
  <c r="O59" i="8"/>
  <c r="M59" i="8"/>
  <c r="R59" i="8" s="1"/>
  <c r="Y59" i="8" s="1"/>
  <c r="F59" i="8"/>
  <c r="P58" i="8"/>
  <c r="U58" i="8" s="1"/>
  <c r="O58" i="8"/>
  <c r="M58" i="8"/>
  <c r="R58" i="8" s="1"/>
  <c r="Y58" i="8" s="1"/>
  <c r="F58" i="8"/>
  <c r="P57" i="8"/>
  <c r="O57" i="8"/>
  <c r="M57" i="8"/>
  <c r="F57" i="8"/>
  <c r="P56" i="8"/>
  <c r="U56" i="8" s="1"/>
  <c r="O56" i="8"/>
  <c r="M56" i="8"/>
  <c r="R56" i="8" s="1"/>
  <c r="Y56" i="8" s="1"/>
  <c r="F56" i="8"/>
  <c r="P55" i="8"/>
  <c r="V55" i="8" s="1"/>
  <c r="Z55" i="8" s="1"/>
  <c r="O55" i="8"/>
  <c r="M55" i="8"/>
  <c r="R55" i="8" s="1"/>
  <c r="Y55" i="8"/>
  <c r="F55" i="8"/>
  <c r="P54" i="8"/>
  <c r="U54" i="8" s="1"/>
  <c r="O54" i="8"/>
  <c r="M54" i="8"/>
  <c r="F54" i="8"/>
  <c r="P53" i="8"/>
  <c r="U53" i="8" s="1"/>
  <c r="O53" i="8"/>
  <c r="M53" i="8"/>
  <c r="R53" i="8" s="1"/>
  <c r="Y53" i="8" s="1"/>
  <c r="F53" i="8"/>
  <c r="P52" i="8"/>
  <c r="V52" i="8" s="1"/>
  <c r="Z52" i="8" s="1"/>
  <c r="U52" i="8"/>
  <c r="W52" i="8" s="1"/>
  <c r="O52" i="8"/>
  <c r="M52" i="8"/>
  <c r="R52" i="8" s="1"/>
  <c r="Y52" i="8" s="1"/>
  <c r="F52" i="8"/>
  <c r="P51" i="8"/>
  <c r="U51" i="8"/>
  <c r="O51" i="8"/>
  <c r="M51" i="8"/>
  <c r="R51" i="8" s="1"/>
  <c r="Y51" i="8" s="1"/>
  <c r="F51" i="8"/>
  <c r="R50" i="8"/>
  <c r="Y50" i="8" s="1"/>
  <c r="Q50" i="8"/>
  <c r="P50" i="8"/>
  <c r="U50" i="8" s="1"/>
  <c r="O50" i="8"/>
  <c r="F50" i="8"/>
  <c r="R49" i="8"/>
  <c r="Y49" i="8" s="1"/>
  <c r="Q49" i="8"/>
  <c r="P49" i="8"/>
  <c r="U49" i="8" s="1"/>
  <c r="X49" i="8" s="1"/>
  <c r="O49" i="8"/>
  <c r="F49" i="8"/>
  <c r="R48" i="8"/>
  <c r="Y48" i="8"/>
  <c r="Q48" i="8"/>
  <c r="P48" i="8"/>
  <c r="V48" i="8" s="1"/>
  <c r="Z48" i="8" s="1"/>
  <c r="U48" i="8"/>
  <c r="W48" i="8" s="1"/>
  <c r="O48" i="8"/>
  <c r="F48" i="8"/>
  <c r="R47" i="8"/>
  <c r="Y47" i="8"/>
  <c r="Q47" i="8"/>
  <c r="P47" i="8"/>
  <c r="U47" i="8" s="1"/>
  <c r="O47" i="8"/>
  <c r="F47" i="8"/>
  <c r="R46" i="8"/>
  <c r="Y46" i="8" s="1"/>
  <c r="Q46" i="8"/>
  <c r="P46" i="8"/>
  <c r="U46" i="8" s="1"/>
  <c r="O46" i="8"/>
  <c r="F46" i="8"/>
  <c r="R45" i="8"/>
  <c r="Y45" i="8" s="1"/>
  <c r="Q45" i="8"/>
  <c r="P45" i="8"/>
  <c r="O45" i="8"/>
  <c r="F45" i="8"/>
  <c r="P44" i="8"/>
  <c r="U44" i="8"/>
  <c r="O44" i="8"/>
  <c r="M44" i="8"/>
  <c r="R44" i="8"/>
  <c r="Y44" i="8" s="1"/>
  <c r="F44" i="8"/>
  <c r="P43" i="8"/>
  <c r="U43" i="8"/>
  <c r="O43" i="8"/>
  <c r="M43" i="8"/>
  <c r="F43" i="8"/>
  <c r="P42" i="8"/>
  <c r="U42" i="8" s="1"/>
  <c r="O42" i="8"/>
  <c r="M42" i="8"/>
  <c r="R42" i="8" s="1"/>
  <c r="Y42" i="8" s="1"/>
  <c r="F42" i="8"/>
  <c r="P41" i="8"/>
  <c r="U41" i="8" s="1"/>
  <c r="O41" i="8"/>
  <c r="M41" i="8"/>
  <c r="F41" i="8"/>
  <c r="P40" i="8"/>
  <c r="U40" i="8" s="1"/>
  <c r="O40" i="8"/>
  <c r="M40" i="8"/>
  <c r="R40" i="8" s="1"/>
  <c r="Y40" i="8" s="1"/>
  <c r="F40" i="8"/>
  <c r="P39" i="8"/>
  <c r="V39" i="8" s="1"/>
  <c r="Z39" i="8" s="1"/>
  <c r="O39" i="8"/>
  <c r="M39" i="8"/>
  <c r="R39" i="8" s="1"/>
  <c r="Y39" i="8" s="1"/>
  <c r="F39" i="8"/>
  <c r="P38" i="8"/>
  <c r="U38" i="8" s="1"/>
  <c r="O38" i="8"/>
  <c r="M38" i="8"/>
  <c r="R38" i="8" s="1"/>
  <c r="Y38" i="8" s="1"/>
  <c r="F38" i="8"/>
  <c r="P37" i="8"/>
  <c r="U37" i="8" s="1"/>
  <c r="O37" i="8"/>
  <c r="M37" i="8"/>
  <c r="R37" i="8"/>
  <c r="Y37" i="8" s="1"/>
  <c r="F37" i="8"/>
  <c r="P36" i="8"/>
  <c r="U36" i="8"/>
  <c r="W36" i="8" s="1"/>
  <c r="O36" i="8"/>
  <c r="M36" i="8"/>
  <c r="R36" i="8"/>
  <c r="Y36" i="8" s="1"/>
  <c r="F36" i="8"/>
  <c r="P35" i="8"/>
  <c r="U35" i="8"/>
  <c r="O35" i="8"/>
  <c r="M35" i="8"/>
  <c r="Q35" i="8" s="1"/>
  <c r="F35" i="8"/>
  <c r="P34" i="8"/>
  <c r="U34" i="8" s="1"/>
  <c r="O34" i="8"/>
  <c r="M34" i="8"/>
  <c r="R34" i="8" s="1"/>
  <c r="Y34" i="8" s="1"/>
  <c r="F34" i="8"/>
  <c r="P33" i="8"/>
  <c r="U33" i="8" s="1"/>
  <c r="O33" i="8"/>
  <c r="M33" i="8"/>
  <c r="F33" i="8"/>
  <c r="P32" i="8"/>
  <c r="U32" i="8" s="1"/>
  <c r="O32" i="8"/>
  <c r="M32" i="8"/>
  <c r="Q32" i="8" s="1"/>
  <c r="R32" i="8"/>
  <c r="Y32" i="8" s="1"/>
  <c r="F32" i="8"/>
  <c r="P31" i="8"/>
  <c r="O31" i="8"/>
  <c r="M31" i="8"/>
  <c r="R31" i="8"/>
  <c r="Y31" i="8"/>
  <c r="F31" i="8"/>
  <c r="P30" i="8"/>
  <c r="U30" i="8" s="1"/>
  <c r="W30" i="8" s="1"/>
  <c r="O30" i="8"/>
  <c r="M30" i="8"/>
  <c r="R30" i="8" s="1"/>
  <c r="Y30" i="8" s="1"/>
  <c r="F30" i="8"/>
  <c r="P29" i="8"/>
  <c r="U29" i="8" s="1"/>
  <c r="O29" i="8"/>
  <c r="M29" i="8"/>
  <c r="R29" i="8" s="1"/>
  <c r="Y29" i="8" s="1"/>
  <c r="F29" i="8"/>
  <c r="P28" i="8"/>
  <c r="U28" i="8" s="1"/>
  <c r="O28" i="8"/>
  <c r="M28" i="8"/>
  <c r="R28" i="8"/>
  <c r="Y28" i="8" s="1"/>
  <c r="F28" i="8"/>
  <c r="P27" i="8"/>
  <c r="V27" i="8" s="1"/>
  <c r="Z27" i="8" s="1"/>
  <c r="U27" i="8"/>
  <c r="O27" i="8"/>
  <c r="M27" i="8"/>
  <c r="Q27" i="8" s="1"/>
  <c r="R27" i="8"/>
  <c r="Y27" i="8" s="1"/>
  <c r="F27" i="8"/>
  <c r="R26" i="8"/>
  <c r="Y26" i="8"/>
  <c r="Q26" i="8"/>
  <c r="P26" i="8"/>
  <c r="O26" i="8"/>
  <c r="F26" i="8"/>
  <c r="R25" i="8"/>
  <c r="Y25" i="8" s="1"/>
  <c r="Q25" i="8"/>
  <c r="P25" i="8"/>
  <c r="U25" i="8" s="1"/>
  <c r="O25" i="8"/>
  <c r="F25" i="8"/>
  <c r="R24" i="8"/>
  <c r="Y24" i="8" s="1"/>
  <c r="Q24" i="8"/>
  <c r="P24" i="8"/>
  <c r="O24" i="8"/>
  <c r="F24" i="8"/>
  <c r="R23" i="8"/>
  <c r="Y23" i="8"/>
  <c r="Q23" i="8"/>
  <c r="P23" i="8"/>
  <c r="V23" i="8" s="1"/>
  <c r="Z23" i="8" s="1"/>
  <c r="U23" i="8"/>
  <c r="X23" i="8" s="1"/>
  <c r="O23" i="8"/>
  <c r="F23" i="8"/>
  <c r="R22" i="8"/>
  <c r="Y22" i="8"/>
  <c r="Q22" i="8"/>
  <c r="P22" i="8"/>
  <c r="U22" i="8" s="1"/>
  <c r="O22" i="8"/>
  <c r="F22" i="8"/>
  <c r="R21" i="8"/>
  <c r="Y21" i="8" s="1"/>
  <c r="Q21" i="8"/>
  <c r="P21" i="8"/>
  <c r="U21" i="8" s="1"/>
  <c r="O21" i="8"/>
  <c r="F21" i="8"/>
  <c r="R20" i="8"/>
  <c r="Y20" i="8" s="1"/>
  <c r="Q20" i="8"/>
  <c r="P20" i="8"/>
  <c r="U20" i="8" s="1"/>
  <c r="W20" i="8" s="1"/>
  <c r="O20" i="8"/>
  <c r="F20" i="8"/>
  <c r="R19" i="8"/>
  <c r="Y19" i="8"/>
  <c r="Q19" i="8"/>
  <c r="P19" i="8"/>
  <c r="U19" i="8" s="1"/>
  <c r="O19" i="8"/>
  <c r="F19" i="8"/>
  <c r="P18" i="8"/>
  <c r="U18" i="8"/>
  <c r="O18" i="8"/>
  <c r="M18" i="8"/>
  <c r="F18" i="8"/>
  <c r="P17" i="8"/>
  <c r="U17" i="8" s="1"/>
  <c r="O17" i="8"/>
  <c r="M17" i="8"/>
  <c r="R17" i="8" s="1"/>
  <c r="Y17" i="8" s="1"/>
  <c r="F17" i="8"/>
  <c r="P16" i="8"/>
  <c r="U16" i="8" s="1"/>
  <c r="O16" i="8"/>
  <c r="M16" i="8"/>
  <c r="Q16" i="8" s="1"/>
  <c r="F16" i="8"/>
  <c r="P15" i="8"/>
  <c r="V15" i="8" s="1"/>
  <c r="Z15" i="8" s="1"/>
  <c r="U15" i="8"/>
  <c r="X15" i="8" s="1"/>
  <c r="O15" i="8"/>
  <c r="M15" i="8"/>
  <c r="R15" i="8"/>
  <c r="Y15" i="8" s="1"/>
  <c r="F15" i="8"/>
  <c r="P14" i="8"/>
  <c r="O14" i="8"/>
  <c r="M14" i="8"/>
  <c r="R14" i="8" s="1"/>
  <c r="Y14" i="8" s="1"/>
  <c r="F14" i="8"/>
  <c r="P13" i="8"/>
  <c r="U13" i="8" s="1"/>
  <c r="O13" i="8"/>
  <c r="M13" i="8"/>
  <c r="R13" i="8" s="1"/>
  <c r="Y13" i="8" s="1"/>
  <c r="F13" i="8"/>
  <c r="P12" i="8"/>
  <c r="U12" i="8" s="1"/>
  <c r="O12" i="8"/>
  <c r="M12" i="8"/>
  <c r="R12" i="8"/>
  <c r="Y12" i="8" s="1"/>
  <c r="F12" i="8"/>
  <c r="P11" i="8"/>
  <c r="V11" i="8" s="1"/>
  <c r="Z11" i="8" s="1"/>
  <c r="O11" i="8"/>
  <c r="M11" i="8"/>
  <c r="R11" i="8"/>
  <c r="Y11" i="8" s="1"/>
  <c r="F11" i="8"/>
  <c r="P10" i="8"/>
  <c r="V10" i="8" s="1"/>
  <c r="Z10" i="8" s="1"/>
  <c r="O10" i="8"/>
  <c r="M10" i="8"/>
  <c r="F10" i="8"/>
  <c r="P9" i="8"/>
  <c r="U9" i="8" s="1"/>
  <c r="O9" i="8"/>
  <c r="M9" i="8"/>
  <c r="R9" i="8" s="1"/>
  <c r="Y9" i="8" s="1"/>
  <c r="F9" i="8"/>
  <c r="P8" i="8"/>
  <c r="U8" i="8" s="1"/>
  <c r="O8" i="8"/>
  <c r="M8" i="8"/>
  <c r="F8" i="8"/>
  <c r="P7" i="8"/>
  <c r="U7" i="8"/>
  <c r="X7" i="8" s="1"/>
  <c r="O7" i="8"/>
  <c r="M7" i="8"/>
  <c r="R7" i="8" s="1"/>
  <c r="Y7" i="8" s="1"/>
  <c r="F7" i="8"/>
  <c r="V7" i="8"/>
  <c r="Z7" i="8" s="1"/>
  <c r="V16" i="8"/>
  <c r="Z16" i="8" s="1"/>
  <c r="V18" i="8"/>
  <c r="Z18" i="8" s="1"/>
  <c r="V20" i="8"/>
  <c r="Z20" i="8" s="1"/>
  <c r="V22" i="8"/>
  <c r="Z22" i="8" s="1"/>
  <c r="V29" i="8"/>
  <c r="Z29" i="8" s="1"/>
  <c r="V32" i="8"/>
  <c r="Z32" i="8" s="1"/>
  <c r="V34" i="8"/>
  <c r="Z34" i="8" s="1"/>
  <c r="V35" i="8"/>
  <c r="Z35" i="8"/>
  <c r="V36" i="8"/>
  <c r="Z36" i="8" s="1"/>
  <c r="V37" i="8"/>
  <c r="Z37" i="8" s="1"/>
  <c r="V38" i="8"/>
  <c r="Z38" i="8" s="1"/>
  <c r="V40" i="8"/>
  <c r="Z40" i="8" s="1"/>
  <c r="V42" i="8"/>
  <c r="Z42" i="8" s="1"/>
  <c r="V43" i="8"/>
  <c r="Z43" i="8"/>
  <c r="V44" i="8"/>
  <c r="Z44" i="8" s="1"/>
  <c r="V46" i="8"/>
  <c r="Z46" i="8" s="1"/>
  <c r="V47" i="8"/>
  <c r="Z47" i="8" s="1"/>
  <c r="V50" i="8"/>
  <c r="Z50" i="8" s="1"/>
  <c r="V51" i="8"/>
  <c r="Z51" i="8"/>
  <c r="V53" i="8"/>
  <c r="Z53" i="8" s="1"/>
  <c r="V54" i="8"/>
  <c r="Z54" i="8" s="1"/>
  <c r="V56" i="8"/>
  <c r="Z56" i="8" s="1"/>
  <c r="V58" i="8"/>
  <c r="Z58" i="8" s="1"/>
  <c r="V59" i="8"/>
  <c r="Z59" i="8" s="1"/>
  <c r="V61" i="8"/>
  <c r="Z61" i="8" s="1"/>
  <c r="V62" i="8"/>
  <c r="Z62" i="8" s="1"/>
  <c r="V63" i="8"/>
  <c r="Z63" i="8" s="1"/>
  <c r="V64" i="8"/>
  <c r="Z64" i="8" s="1"/>
  <c r="V65" i="8"/>
  <c r="Z65" i="8" s="1"/>
  <c r="V66" i="8"/>
  <c r="Z66" i="8" s="1"/>
  <c r="V69" i="8"/>
  <c r="Z69" i="8" s="1"/>
  <c r="V70" i="8"/>
  <c r="Z70" i="8" s="1"/>
  <c r="W72" i="8"/>
  <c r="X72" i="8"/>
  <c r="V73" i="8"/>
  <c r="Z73" i="8"/>
  <c r="V74" i="8"/>
  <c r="Z74" i="8"/>
  <c r="W74" i="8"/>
  <c r="X74" i="8"/>
  <c r="V75" i="8"/>
  <c r="Z75" i="8"/>
  <c r="V77" i="8"/>
  <c r="Z77" i="8"/>
  <c r="V78" i="8"/>
  <c r="Z78" i="8"/>
  <c r="W78" i="8"/>
  <c r="X78" i="8"/>
  <c r="V79" i="8"/>
  <c r="Z79" i="8" s="1"/>
  <c r="V80" i="8"/>
  <c r="Z80" i="8"/>
  <c r="X80" i="8"/>
  <c r="V81" i="8"/>
  <c r="Z81" i="8"/>
  <c r="V82" i="8"/>
  <c r="Z82" i="8"/>
  <c r="W82" i="8"/>
  <c r="X82" i="8"/>
  <c r="W83" i="8"/>
  <c r="X83" i="8"/>
  <c r="V85" i="8"/>
  <c r="Z85" i="8" s="1"/>
  <c r="W85" i="8"/>
  <c r="X85" i="8"/>
  <c r="V86" i="8"/>
  <c r="Z86" i="8" s="1"/>
  <c r="V88" i="8"/>
  <c r="Z88" i="8" s="1"/>
  <c r="W88" i="8"/>
  <c r="X88" i="8"/>
  <c r="V89" i="8"/>
  <c r="Z89" i="8" s="1"/>
  <c r="W89" i="8"/>
  <c r="X89" i="8"/>
  <c r="V90" i="8"/>
  <c r="Z90" i="8"/>
  <c r="V91" i="8"/>
  <c r="Z91" i="8" s="1"/>
  <c r="W91" i="8"/>
  <c r="X91" i="8"/>
  <c r="V92" i="8"/>
  <c r="Z92" i="8" s="1"/>
  <c r="V94" i="8"/>
  <c r="Z94" i="8" s="1"/>
  <c r="W94" i="8"/>
  <c r="X94" i="8"/>
  <c r="W95" i="8"/>
  <c r="X95" i="8"/>
  <c r="V97" i="8"/>
  <c r="Z97" i="8" s="1"/>
  <c r="W97" i="8"/>
  <c r="X97" i="8"/>
  <c r="V99" i="8"/>
  <c r="Z99" i="8" s="1"/>
  <c r="W99" i="8"/>
  <c r="X99" i="8"/>
  <c r="V100" i="8"/>
  <c r="Z100" i="8" s="1"/>
  <c r="W100" i="8"/>
  <c r="X100" i="8"/>
  <c r="V101" i="8"/>
  <c r="Z101" i="8" s="1"/>
  <c r="V102" i="8"/>
  <c r="Z102" i="8"/>
  <c r="V103" i="8"/>
  <c r="Z103" i="8" s="1"/>
  <c r="W103" i="8"/>
  <c r="X103" i="8"/>
  <c r="V104" i="8"/>
  <c r="Z104" i="8" s="1"/>
  <c r="W104" i="8"/>
  <c r="X104" i="8"/>
  <c r="W7" i="8"/>
  <c r="W15" i="8"/>
  <c r="W18" i="8"/>
  <c r="X18" i="8"/>
  <c r="X20" i="8"/>
  <c r="W23" i="8"/>
  <c r="W34" i="8"/>
  <c r="X34" i="8"/>
  <c r="W35" i="8"/>
  <c r="X35" i="8"/>
  <c r="W38" i="8"/>
  <c r="X38" i="8"/>
  <c r="W41" i="8"/>
  <c r="X41" i="8"/>
  <c r="W43" i="8"/>
  <c r="X43" i="8"/>
  <c r="W44" i="8"/>
  <c r="X44" i="8"/>
  <c r="W46" i="8"/>
  <c r="X46" i="8"/>
  <c r="W50" i="8"/>
  <c r="X50" i="8"/>
  <c r="W53" i="8"/>
  <c r="X53" i="8"/>
  <c r="W54" i="8"/>
  <c r="X54" i="8"/>
  <c r="W58" i="8"/>
  <c r="X58" i="8"/>
  <c r="W61" i="8"/>
  <c r="X61" i="8"/>
  <c r="W62" i="8"/>
  <c r="X62" i="8"/>
  <c r="W65" i="8"/>
  <c r="X65" i="8"/>
  <c r="W66" i="8"/>
  <c r="X66" i="8"/>
  <c r="W69" i="8"/>
  <c r="X69" i="8"/>
  <c r="W70" i="8"/>
  <c r="X70" i="8"/>
  <c r="W105" i="8"/>
  <c r="X105" i="8"/>
  <c r="W107" i="8"/>
  <c r="X107" i="8"/>
  <c r="W110" i="8"/>
  <c r="X110" i="8"/>
  <c r="V110" i="8"/>
  <c r="Z110" i="8" s="1"/>
  <c r="V109" i="8"/>
  <c r="Z109" i="8" s="1"/>
  <c r="V108" i="8"/>
  <c r="Z108" i="8" s="1"/>
  <c r="V107" i="8"/>
  <c r="Z107" i="8"/>
  <c r="V105" i="8"/>
  <c r="Z105" i="8"/>
  <c r="Q7" i="8"/>
  <c r="Q9" i="8"/>
  <c r="Q11" i="8"/>
  <c r="Q12" i="8"/>
  <c r="Q13" i="8"/>
  <c r="Q14" i="8"/>
  <c r="Q15" i="8"/>
  <c r="Q17" i="8"/>
  <c r="Q28" i="8"/>
  <c r="Q29" i="8"/>
  <c r="Q30" i="8"/>
  <c r="Q31" i="8"/>
  <c r="Q34" i="8"/>
  <c r="Q36" i="8"/>
  <c r="Q37" i="8"/>
  <c r="Q39" i="8"/>
  <c r="Q40" i="8"/>
  <c r="Q42" i="8"/>
  <c r="Q44" i="8"/>
  <c r="Q52" i="8"/>
  <c r="Q53" i="8"/>
  <c r="Q55" i="8"/>
  <c r="Q56" i="8"/>
  <c r="Q58" i="8"/>
  <c r="Q59" i="8"/>
  <c r="Q84" i="8"/>
  <c r="Q85" i="8"/>
  <c r="Q87" i="8"/>
  <c r="Q88" i="8"/>
  <c r="Q90" i="8"/>
  <c r="Q91" i="8"/>
  <c r="Q94" i="8"/>
  <c r="Q96" i="8"/>
  <c r="Q97" i="8"/>
  <c r="Q105" i="8"/>
  <c r="Q106" i="8"/>
  <c r="Q109" i="8"/>
  <c r="Q110" i="8"/>
  <c r="M109" i="6"/>
  <c r="L109" i="6"/>
  <c r="K109" i="6"/>
  <c r="J109" i="6"/>
  <c r="N108" i="6"/>
  <c r="U108" i="6"/>
  <c r="M108" i="6"/>
  <c r="L108" i="6"/>
  <c r="K108" i="6"/>
  <c r="N107" i="6"/>
  <c r="U107" i="6" s="1"/>
  <c r="M107" i="6"/>
  <c r="L107" i="6"/>
  <c r="K107" i="6"/>
  <c r="N106" i="6"/>
  <c r="U106" i="6" s="1"/>
  <c r="M106" i="6"/>
  <c r="L106" i="6"/>
  <c r="R106" i="6" s="1"/>
  <c r="V106" i="6" s="1"/>
  <c r="K106" i="6"/>
  <c r="N105" i="6"/>
  <c r="U105" i="6"/>
  <c r="M105" i="6"/>
  <c r="L105" i="6"/>
  <c r="K105" i="6"/>
  <c r="N104" i="6"/>
  <c r="U104" i="6" s="1"/>
  <c r="M104" i="6"/>
  <c r="L104" i="6"/>
  <c r="K104" i="6"/>
  <c r="N103" i="6"/>
  <c r="U103" i="6" s="1"/>
  <c r="M103" i="6"/>
  <c r="L103" i="6"/>
  <c r="R103" i="6" s="1"/>
  <c r="V103" i="6" s="1"/>
  <c r="K103" i="6"/>
  <c r="N102" i="6"/>
  <c r="U102" i="6"/>
  <c r="M102" i="6"/>
  <c r="L102" i="6"/>
  <c r="R102" i="6" s="1"/>
  <c r="V102" i="6" s="1"/>
  <c r="K102" i="6"/>
  <c r="N101" i="6"/>
  <c r="U101" i="6"/>
  <c r="M101" i="6"/>
  <c r="L101" i="6"/>
  <c r="K101" i="6"/>
  <c r="N100" i="6"/>
  <c r="U100" i="6"/>
  <c r="M100" i="6"/>
  <c r="L100" i="6"/>
  <c r="R100" i="6" s="1"/>
  <c r="V100" i="6" s="1"/>
  <c r="K100" i="6"/>
  <c r="N99" i="6"/>
  <c r="U99" i="6" s="1"/>
  <c r="M99" i="6"/>
  <c r="L99" i="6"/>
  <c r="K99" i="6"/>
  <c r="N98" i="6"/>
  <c r="U98" i="6"/>
  <c r="M98" i="6"/>
  <c r="L98" i="6"/>
  <c r="R98" i="6" s="1"/>
  <c r="V98" i="6" s="1"/>
  <c r="K98" i="6"/>
  <c r="N97" i="6"/>
  <c r="U97" i="6"/>
  <c r="M97" i="6"/>
  <c r="L97" i="6"/>
  <c r="K97" i="6"/>
  <c r="N96" i="6"/>
  <c r="U96" i="6"/>
  <c r="M96" i="6"/>
  <c r="L96" i="6"/>
  <c r="K96" i="6"/>
  <c r="N95" i="6"/>
  <c r="U95" i="6" s="1"/>
  <c r="M95" i="6"/>
  <c r="L95" i="6"/>
  <c r="R95" i="6" s="1"/>
  <c r="V95" i="6" s="1"/>
  <c r="K95" i="6"/>
  <c r="N94" i="6"/>
  <c r="U94" i="6" s="1"/>
  <c r="M94" i="6"/>
  <c r="L94" i="6"/>
  <c r="R94" i="6" s="1"/>
  <c r="V94" i="6" s="1"/>
  <c r="K94" i="6"/>
  <c r="N93" i="6"/>
  <c r="U93" i="6"/>
  <c r="M93" i="6"/>
  <c r="L93" i="6"/>
  <c r="R93" i="6" s="1"/>
  <c r="V93" i="6" s="1"/>
  <c r="K93" i="6"/>
  <c r="N92" i="6"/>
  <c r="U92" i="6"/>
  <c r="M92" i="6"/>
  <c r="L92" i="6"/>
  <c r="K92" i="6"/>
  <c r="N91" i="6"/>
  <c r="U91" i="6" s="1"/>
  <c r="M91" i="6"/>
  <c r="L91" i="6"/>
  <c r="K91" i="6"/>
  <c r="N90" i="6"/>
  <c r="U90" i="6" s="1"/>
  <c r="M90" i="6"/>
  <c r="L90" i="6"/>
  <c r="R90" i="6" s="1"/>
  <c r="V90" i="6" s="1"/>
  <c r="K90" i="6"/>
  <c r="N89" i="6"/>
  <c r="U89" i="6"/>
  <c r="M89" i="6"/>
  <c r="L89" i="6"/>
  <c r="K89" i="6"/>
  <c r="N88" i="6"/>
  <c r="U88" i="6"/>
  <c r="M88" i="6"/>
  <c r="L88" i="6"/>
  <c r="K88" i="6"/>
  <c r="N87" i="6"/>
  <c r="U87" i="6" s="1"/>
  <c r="M87" i="6"/>
  <c r="L87" i="6"/>
  <c r="K87" i="6"/>
  <c r="N86" i="6"/>
  <c r="U86" i="6"/>
  <c r="M86" i="6"/>
  <c r="L86" i="6"/>
  <c r="R86" i="6" s="1"/>
  <c r="V86" i="6" s="1"/>
  <c r="K86" i="6"/>
  <c r="N85" i="6"/>
  <c r="U85" i="6" s="1"/>
  <c r="M85" i="6"/>
  <c r="L85" i="6"/>
  <c r="K85" i="6"/>
  <c r="N84" i="6"/>
  <c r="U84" i="6"/>
  <c r="M84" i="6"/>
  <c r="L84" i="6"/>
  <c r="K84" i="6"/>
  <c r="N83" i="6"/>
  <c r="U83" i="6" s="1"/>
  <c r="M83" i="6"/>
  <c r="L83" i="6"/>
  <c r="K83" i="6"/>
  <c r="N82" i="6"/>
  <c r="U82" i="6" s="1"/>
  <c r="M82" i="6"/>
  <c r="L82" i="6"/>
  <c r="R82" i="6" s="1"/>
  <c r="V82" i="6" s="1"/>
  <c r="K82" i="6"/>
  <c r="N81" i="6"/>
  <c r="U81" i="6"/>
  <c r="M81" i="6"/>
  <c r="L81" i="6"/>
  <c r="K81" i="6"/>
  <c r="N80" i="6"/>
  <c r="U80" i="6" s="1"/>
  <c r="M80" i="6"/>
  <c r="L80" i="6"/>
  <c r="K80" i="6"/>
  <c r="N79" i="6"/>
  <c r="U79" i="6" s="1"/>
  <c r="M79" i="6"/>
  <c r="L79" i="6"/>
  <c r="K79" i="6"/>
  <c r="N78" i="6"/>
  <c r="U78" i="6" s="1"/>
  <c r="M78" i="6"/>
  <c r="L78" i="6"/>
  <c r="R78" i="6" s="1"/>
  <c r="V78" i="6" s="1"/>
  <c r="K78" i="6"/>
  <c r="N77" i="6"/>
  <c r="U77" i="6" s="1"/>
  <c r="M77" i="6"/>
  <c r="L77" i="6"/>
  <c r="K77" i="6"/>
  <c r="N76" i="6"/>
  <c r="U76" i="6" s="1"/>
  <c r="M76" i="6"/>
  <c r="L76" i="6"/>
  <c r="K76" i="6"/>
  <c r="N75" i="6"/>
  <c r="U75" i="6" s="1"/>
  <c r="M75" i="6"/>
  <c r="L75" i="6"/>
  <c r="K75" i="6"/>
  <c r="N74" i="6"/>
  <c r="U74" i="6" s="1"/>
  <c r="M74" i="6"/>
  <c r="L74" i="6"/>
  <c r="R74" i="6" s="1"/>
  <c r="V74" i="6" s="1"/>
  <c r="K74" i="6"/>
  <c r="N73" i="6"/>
  <c r="U73" i="6"/>
  <c r="M73" i="6"/>
  <c r="L73" i="6"/>
  <c r="K73" i="6"/>
  <c r="N72" i="6"/>
  <c r="U72" i="6" s="1"/>
  <c r="M72" i="6"/>
  <c r="L72" i="6"/>
  <c r="K72" i="6"/>
  <c r="N71" i="6"/>
  <c r="U71" i="6" s="1"/>
  <c r="M71" i="6"/>
  <c r="L71" i="6"/>
  <c r="K71" i="6"/>
  <c r="N70" i="6"/>
  <c r="U70" i="6"/>
  <c r="M70" i="6"/>
  <c r="L70" i="6"/>
  <c r="R70" i="6" s="1"/>
  <c r="V70" i="6" s="1"/>
  <c r="K70" i="6"/>
  <c r="N69" i="6"/>
  <c r="U69" i="6" s="1"/>
  <c r="M69" i="6"/>
  <c r="L69" i="6"/>
  <c r="K69" i="6"/>
  <c r="N68" i="6"/>
  <c r="U68" i="6"/>
  <c r="M68" i="6"/>
  <c r="L68" i="6"/>
  <c r="R68" i="6" s="1"/>
  <c r="V68" i="6" s="1"/>
  <c r="K68" i="6"/>
  <c r="N67" i="6"/>
  <c r="U67" i="6" s="1"/>
  <c r="M67" i="6"/>
  <c r="L67" i="6"/>
  <c r="K67" i="6"/>
  <c r="N66" i="6"/>
  <c r="U66" i="6"/>
  <c r="M66" i="6"/>
  <c r="L66" i="6"/>
  <c r="R66" i="6" s="1"/>
  <c r="V66" i="6" s="1"/>
  <c r="K66" i="6"/>
  <c r="N65" i="6"/>
  <c r="U65" i="6"/>
  <c r="M65" i="6"/>
  <c r="L65" i="6"/>
  <c r="K65" i="6"/>
  <c r="N64" i="6"/>
  <c r="U64" i="6" s="1"/>
  <c r="M64" i="6"/>
  <c r="L64" i="6"/>
  <c r="K64" i="6"/>
  <c r="N63" i="6"/>
  <c r="U63" i="6" s="1"/>
  <c r="M63" i="6"/>
  <c r="L63" i="6"/>
  <c r="K63" i="6"/>
  <c r="N62" i="6"/>
  <c r="U62" i="6" s="1"/>
  <c r="M62" i="6"/>
  <c r="L62" i="6"/>
  <c r="R62" i="6" s="1"/>
  <c r="V62" i="6" s="1"/>
  <c r="K62" i="6"/>
  <c r="N61" i="6"/>
  <c r="U61" i="6"/>
  <c r="M61" i="6"/>
  <c r="L61" i="6"/>
  <c r="K61" i="6"/>
  <c r="N60" i="6"/>
  <c r="U60" i="6"/>
  <c r="M60" i="6"/>
  <c r="L60" i="6"/>
  <c r="K60" i="6"/>
  <c r="N59" i="6"/>
  <c r="U59" i="6" s="1"/>
  <c r="M59" i="6"/>
  <c r="L59" i="6"/>
  <c r="K59" i="6"/>
  <c r="N58" i="6"/>
  <c r="U58" i="6" s="1"/>
  <c r="M58" i="6"/>
  <c r="L58" i="6"/>
  <c r="R58" i="6" s="1"/>
  <c r="V58" i="6" s="1"/>
  <c r="K58" i="6"/>
  <c r="N57" i="6"/>
  <c r="U57" i="6" s="1"/>
  <c r="M57" i="6"/>
  <c r="L57" i="6"/>
  <c r="K57" i="6"/>
  <c r="N56" i="6"/>
  <c r="U56" i="6"/>
  <c r="M56" i="6"/>
  <c r="L56" i="6"/>
  <c r="R56" i="6" s="1"/>
  <c r="V56" i="6" s="1"/>
  <c r="K56" i="6"/>
  <c r="N55" i="6"/>
  <c r="U55" i="6" s="1"/>
  <c r="M55" i="6"/>
  <c r="L55" i="6"/>
  <c r="K55" i="6"/>
  <c r="N54" i="6"/>
  <c r="U54" i="6"/>
  <c r="M54" i="6"/>
  <c r="L54" i="6"/>
  <c r="R54" i="6" s="1"/>
  <c r="V54" i="6" s="1"/>
  <c r="K54" i="6"/>
  <c r="N53" i="6"/>
  <c r="U53" i="6" s="1"/>
  <c r="M53" i="6"/>
  <c r="L53" i="6"/>
  <c r="K53" i="6"/>
  <c r="N52" i="6"/>
  <c r="U52" i="6"/>
  <c r="M52" i="6"/>
  <c r="L52" i="6"/>
  <c r="K52" i="6"/>
  <c r="N51" i="6"/>
  <c r="U51" i="6" s="1"/>
  <c r="M51" i="6"/>
  <c r="L51" i="6"/>
  <c r="K51" i="6"/>
  <c r="N50" i="6"/>
  <c r="U50" i="6" s="1"/>
  <c r="M50" i="6"/>
  <c r="L50" i="6"/>
  <c r="R50" i="6" s="1"/>
  <c r="V50" i="6" s="1"/>
  <c r="K50" i="6"/>
  <c r="N49" i="6"/>
  <c r="U49" i="6" s="1"/>
  <c r="M49" i="6"/>
  <c r="L49" i="6"/>
  <c r="R49" i="6" s="1"/>
  <c r="V49" i="6" s="1"/>
  <c r="K49" i="6"/>
  <c r="N48" i="6"/>
  <c r="U48" i="6" s="1"/>
  <c r="M48" i="6"/>
  <c r="L48" i="6"/>
  <c r="K48" i="6"/>
  <c r="N47" i="6"/>
  <c r="U47" i="6" s="1"/>
  <c r="M47" i="6"/>
  <c r="L47" i="6"/>
  <c r="K47" i="6"/>
  <c r="N46" i="6"/>
  <c r="U46" i="6" s="1"/>
  <c r="M46" i="6"/>
  <c r="L46" i="6"/>
  <c r="R46" i="6" s="1"/>
  <c r="V46" i="6" s="1"/>
  <c r="K46" i="6"/>
  <c r="N45" i="6"/>
  <c r="U45" i="6" s="1"/>
  <c r="M45" i="6"/>
  <c r="L45" i="6"/>
  <c r="K45" i="6"/>
  <c r="N44" i="6"/>
  <c r="U44" i="6" s="1"/>
  <c r="M44" i="6"/>
  <c r="L44" i="6"/>
  <c r="K44" i="6"/>
  <c r="N43" i="6"/>
  <c r="U43" i="6" s="1"/>
  <c r="M43" i="6"/>
  <c r="L43" i="6"/>
  <c r="K43" i="6"/>
  <c r="N42" i="6"/>
  <c r="U42" i="6" s="1"/>
  <c r="M42" i="6"/>
  <c r="L42" i="6"/>
  <c r="R42" i="6" s="1"/>
  <c r="V42" i="6" s="1"/>
  <c r="K42" i="6"/>
  <c r="N41" i="6"/>
  <c r="U41" i="6" s="1"/>
  <c r="M41" i="6"/>
  <c r="L41" i="6"/>
  <c r="K41" i="6"/>
  <c r="N40" i="6"/>
  <c r="U40" i="6" s="1"/>
  <c r="M40" i="6"/>
  <c r="L40" i="6"/>
  <c r="K40" i="6"/>
  <c r="N39" i="6"/>
  <c r="U39" i="6" s="1"/>
  <c r="M39" i="6"/>
  <c r="L39" i="6"/>
  <c r="K39" i="6"/>
  <c r="N38" i="6"/>
  <c r="U38" i="6"/>
  <c r="M38" i="6"/>
  <c r="L38" i="6"/>
  <c r="R38" i="6" s="1"/>
  <c r="V38" i="6" s="1"/>
  <c r="K38" i="6"/>
  <c r="N37" i="6"/>
  <c r="U37" i="6" s="1"/>
  <c r="M37" i="6"/>
  <c r="L37" i="6"/>
  <c r="K37" i="6"/>
  <c r="N36" i="6"/>
  <c r="U36" i="6"/>
  <c r="M36" i="6"/>
  <c r="L36" i="6"/>
  <c r="R36" i="6" s="1"/>
  <c r="V36" i="6" s="1"/>
  <c r="K36" i="6"/>
  <c r="N35" i="6"/>
  <c r="U35" i="6" s="1"/>
  <c r="M35" i="6"/>
  <c r="L35" i="6"/>
  <c r="K35" i="6"/>
  <c r="N34" i="6"/>
  <c r="U34" i="6"/>
  <c r="M34" i="6"/>
  <c r="L34" i="6"/>
  <c r="R34" i="6" s="1"/>
  <c r="V34" i="6" s="1"/>
  <c r="K34" i="6"/>
  <c r="N33" i="6"/>
  <c r="U33" i="6"/>
  <c r="M33" i="6"/>
  <c r="L33" i="6"/>
  <c r="K33" i="6"/>
  <c r="N32" i="6"/>
  <c r="U32" i="6" s="1"/>
  <c r="M32" i="6"/>
  <c r="L32" i="6"/>
  <c r="K32" i="6"/>
  <c r="N31" i="6"/>
  <c r="U31" i="6" s="1"/>
  <c r="M31" i="6"/>
  <c r="L31" i="6"/>
  <c r="K31" i="6"/>
  <c r="N30" i="6"/>
  <c r="U30" i="6" s="1"/>
  <c r="M30" i="6"/>
  <c r="L30" i="6"/>
  <c r="R30" i="6" s="1"/>
  <c r="V30" i="6" s="1"/>
  <c r="K30" i="6"/>
  <c r="N29" i="6"/>
  <c r="U29" i="6"/>
  <c r="M29" i="6"/>
  <c r="L29" i="6"/>
  <c r="K29" i="6"/>
  <c r="N28" i="6"/>
  <c r="U28" i="6"/>
  <c r="M28" i="6"/>
  <c r="L28" i="6"/>
  <c r="K28" i="6"/>
  <c r="N27" i="6"/>
  <c r="U27" i="6" s="1"/>
  <c r="M27" i="6"/>
  <c r="L27" i="6"/>
  <c r="K27" i="6"/>
  <c r="N26" i="6"/>
  <c r="U26" i="6" s="1"/>
  <c r="M26" i="6"/>
  <c r="L26" i="6"/>
  <c r="R26" i="6" s="1"/>
  <c r="V26" i="6" s="1"/>
  <c r="K26" i="6"/>
  <c r="N25" i="6"/>
  <c r="U25" i="6" s="1"/>
  <c r="M25" i="6"/>
  <c r="L25" i="6"/>
  <c r="K25" i="6"/>
  <c r="N24" i="6"/>
  <c r="U24" i="6"/>
  <c r="M24" i="6"/>
  <c r="L24" i="6"/>
  <c r="R24" i="6" s="1"/>
  <c r="V24" i="6" s="1"/>
  <c r="K24" i="6"/>
  <c r="N23" i="6"/>
  <c r="U23" i="6" s="1"/>
  <c r="M23" i="6"/>
  <c r="L23" i="6"/>
  <c r="K23" i="6"/>
  <c r="N22" i="6"/>
  <c r="U22" i="6"/>
  <c r="M22" i="6"/>
  <c r="L22" i="6"/>
  <c r="R22" i="6" s="1"/>
  <c r="V22" i="6" s="1"/>
  <c r="K22" i="6"/>
  <c r="N21" i="6"/>
  <c r="U21" i="6" s="1"/>
  <c r="M21" i="6"/>
  <c r="L21" i="6"/>
  <c r="K21" i="6"/>
  <c r="N20" i="6"/>
  <c r="U20" i="6"/>
  <c r="M20" i="6"/>
  <c r="K20" i="6"/>
  <c r="N19" i="6"/>
  <c r="U19" i="6"/>
  <c r="M19" i="6"/>
  <c r="L19" i="6"/>
  <c r="R19" i="6"/>
  <c r="V19" i="6"/>
  <c r="K19" i="6"/>
  <c r="N18" i="6"/>
  <c r="U18" i="6" s="1"/>
  <c r="M18" i="6"/>
  <c r="L18" i="6"/>
  <c r="R18" i="6" s="1"/>
  <c r="V18" i="6" s="1"/>
  <c r="K18" i="6"/>
  <c r="N17" i="6"/>
  <c r="U17" i="6"/>
  <c r="M17" i="6"/>
  <c r="L17" i="6"/>
  <c r="R17" i="6" s="1"/>
  <c r="V17" i="6" s="1"/>
  <c r="K17" i="6"/>
  <c r="N16" i="6"/>
  <c r="U16" i="6" s="1"/>
  <c r="M16" i="6"/>
  <c r="L16" i="6"/>
  <c r="R16" i="6" s="1"/>
  <c r="V16" i="6" s="1"/>
  <c r="K16" i="6"/>
  <c r="N15" i="6"/>
  <c r="U15" i="6"/>
  <c r="M15" i="6"/>
  <c r="L15" i="6"/>
  <c r="R15" i="6" s="1"/>
  <c r="V15" i="6" s="1"/>
  <c r="K15" i="6"/>
  <c r="N14" i="6"/>
  <c r="U14" i="6" s="1"/>
  <c r="M14" i="6"/>
  <c r="L14" i="6"/>
  <c r="R14" i="6" s="1"/>
  <c r="V14" i="6" s="1"/>
  <c r="K14" i="6"/>
  <c r="N13" i="6"/>
  <c r="U13" i="6"/>
  <c r="M13" i="6"/>
  <c r="L13" i="6"/>
  <c r="R13" i="6" s="1"/>
  <c r="V13" i="6" s="1"/>
  <c r="K13" i="6"/>
  <c r="N12" i="6"/>
  <c r="U12" i="6" s="1"/>
  <c r="M12" i="6"/>
  <c r="L12" i="6"/>
  <c r="R12" i="6" s="1"/>
  <c r="V12" i="6" s="1"/>
  <c r="K12" i="6"/>
  <c r="N11" i="6"/>
  <c r="U11" i="6"/>
  <c r="M11" i="6"/>
  <c r="L11" i="6"/>
  <c r="R11" i="6" s="1"/>
  <c r="V11" i="6" s="1"/>
  <c r="K11" i="6"/>
  <c r="N10" i="6"/>
  <c r="U10" i="6" s="1"/>
  <c r="M10" i="6"/>
  <c r="L10" i="6"/>
  <c r="R10" i="6" s="1"/>
  <c r="V10" i="6" s="1"/>
  <c r="K10" i="6"/>
  <c r="V14" i="7"/>
  <c r="W14" i="7"/>
  <c r="V16" i="7"/>
  <c r="W16" i="7"/>
  <c r="V17" i="7"/>
  <c r="W17" i="7"/>
  <c r="V18" i="7"/>
  <c r="W18" i="7"/>
  <c r="V19" i="7"/>
  <c r="W19" i="7"/>
  <c r="V20" i="7"/>
  <c r="W20" i="7"/>
  <c r="V22" i="7"/>
  <c r="W22" i="7"/>
  <c r="V23" i="7"/>
  <c r="W23" i="7"/>
  <c r="V25" i="7"/>
  <c r="W25" i="7"/>
  <c r="V27" i="7"/>
  <c r="W27" i="7"/>
  <c r="V28" i="7"/>
  <c r="W28" i="7"/>
  <c r="V30" i="7"/>
  <c r="W30" i="7"/>
  <c r="V31" i="7"/>
  <c r="W31" i="7"/>
  <c r="W32" i="7"/>
  <c r="V33" i="7"/>
  <c r="W33" i="7"/>
  <c r="V34" i="7"/>
  <c r="W34" i="7"/>
  <c r="V35" i="7"/>
  <c r="W35" i="7"/>
  <c r="V36" i="7"/>
  <c r="W36" i="7"/>
  <c r="V37" i="7"/>
  <c r="W37" i="7"/>
  <c r="V38" i="7"/>
  <c r="W38" i="7"/>
  <c r="V39" i="7"/>
  <c r="W39" i="7"/>
  <c r="V40" i="7"/>
  <c r="W40" i="7"/>
  <c r="V42" i="7"/>
  <c r="W42" i="7"/>
  <c r="V44" i="7"/>
  <c r="W44" i="7"/>
  <c r="V45" i="7"/>
  <c r="W45" i="7"/>
  <c r="V46" i="7"/>
  <c r="W46" i="7"/>
  <c r="V47" i="7"/>
  <c r="W47" i="7"/>
  <c r="V48" i="7"/>
  <c r="W48" i="7"/>
  <c r="V50" i="7"/>
  <c r="W50" i="7"/>
  <c r="V52" i="7"/>
  <c r="W52" i="7"/>
  <c r="V53" i="7"/>
  <c r="W53" i="7"/>
  <c r="V54" i="7"/>
  <c r="W54" i="7"/>
  <c r="V55" i="7"/>
  <c r="W55" i="7"/>
  <c r="V56" i="7"/>
  <c r="W56" i="7"/>
  <c r="V58" i="7"/>
  <c r="W58" i="7"/>
  <c r="V60" i="7"/>
  <c r="W60" i="7"/>
  <c r="V61" i="7"/>
  <c r="W61" i="7"/>
  <c r="V62" i="7"/>
  <c r="W62" i="7"/>
  <c r="V63" i="7"/>
  <c r="W63" i="7"/>
  <c r="V64" i="7"/>
  <c r="W64" i="7"/>
  <c r="V66" i="7"/>
  <c r="W66" i="7"/>
  <c r="V68" i="7"/>
  <c r="W68" i="7"/>
  <c r="V69" i="7"/>
  <c r="W69" i="7"/>
  <c r="V70" i="7"/>
  <c r="W70" i="7"/>
  <c r="V71" i="7"/>
  <c r="W71" i="7"/>
  <c r="V72" i="7"/>
  <c r="W72" i="7"/>
  <c r="V74" i="7"/>
  <c r="W74" i="7"/>
  <c r="V76" i="7"/>
  <c r="W76" i="7"/>
  <c r="V77" i="7"/>
  <c r="W77" i="7"/>
  <c r="V78" i="7"/>
  <c r="W78" i="7"/>
  <c r="W79" i="7"/>
  <c r="V80" i="7"/>
  <c r="W80" i="7"/>
  <c r="V83" i="7"/>
  <c r="W83" i="7"/>
  <c r="V84" i="7"/>
  <c r="W84" i="7"/>
  <c r="V85" i="7"/>
  <c r="W85" i="7"/>
  <c r="V87" i="7"/>
  <c r="W87" i="7"/>
  <c r="V7" i="7"/>
  <c r="W7" i="7"/>
  <c r="V8" i="7"/>
  <c r="W8" i="7"/>
  <c r="Q11" i="6"/>
  <c r="T11" i="6" s="1"/>
  <c r="Q12" i="6"/>
  <c r="T12" i="6" s="1"/>
  <c r="Q13" i="6"/>
  <c r="T13" i="6" s="1"/>
  <c r="Q14" i="6"/>
  <c r="T14" i="6" s="1"/>
  <c r="Q15" i="6"/>
  <c r="T15" i="6" s="1"/>
  <c r="Q16" i="6"/>
  <c r="T16" i="6" s="1"/>
  <c r="Q17" i="6"/>
  <c r="T17" i="6" s="1"/>
  <c r="Q18" i="6"/>
  <c r="T18" i="6" s="1"/>
  <c r="Q19" i="6"/>
  <c r="T19" i="6"/>
  <c r="Q20" i="6"/>
  <c r="T20" i="6" s="1"/>
  <c r="Q21" i="6"/>
  <c r="T21" i="6"/>
  <c r="Q22" i="6"/>
  <c r="T22" i="6" s="1"/>
  <c r="Q23" i="6"/>
  <c r="T23" i="6" s="1"/>
  <c r="Q24" i="6"/>
  <c r="T24" i="6" s="1"/>
  <c r="Q25" i="6"/>
  <c r="T25" i="6" s="1"/>
  <c r="Q26" i="6"/>
  <c r="T26" i="6" s="1"/>
  <c r="Q27" i="6"/>
  <c r="T27" i="6" s="1"/>
  <c r="Q28" i="6"/>
  <c r="T28" i="6" s="1"/>
  <c r="Q29" i="6"/>
  <c r="T29" i="6" s="1"/>
  <c r="Q30" i="6"/>
  <c r="T30" i="6" s="1"/>
  <c r="Q31" i="6"/>
  <c r="T31" i="6" s="1"/>
  <c r="Q32" i="6"/>
  <c r="T32" i="6" s="1"/>
  <c r="Q33" i="6"/>
  <c r="T33" i="6"/>
  <c r="Q34" i="6"/>
  <c r="T34" i="6" s="1"/>
  <c r="Q35" i="6"/>
  <c r="T35" i="6"/>
  <c r="Q36" i="6"/>
  <c r="T36" i="6" s="1"/>
  <c r="Q37" i="6"/>
  <c r="T37" i="6"/>
  <c r="Q38" i="6"/>
  <c r="T38" i="6" s="1"/>
  <c r="Q39" i="6"/>
  <c r="T39" i="6" s="1"/>
  <c r="Q40" i="6"/>
  <c r="T40" i="6" s="1"/>
  <c r="Q41" i="6"/>
  <c r="T41" i="6" s="1"/>
  <c r="Q42" i="6"/>
  <c r="T42" i="6" s="1"/>
  <c r="Q43" i="6"/>
  <c r="T43" i="6"/>
  <c r="Q44" i="6"/>
  <c r="T44" i="6" s="1"/>
  <c r="Q45" i="6"/>
  <c r="T45" i="6" s="1"/>
  <c r="Q46" i="6"/>
  <c r="T46" i="6" s="1"/>
  <c r="Q47" i="6"/>
  <c r="T47" i="6" s="1"/>
  <c r="Q48" i="6"/>
  <c r="T48" i="6" s="1"/>
  <c r="Q49" i="6"/>
  <c r="T49" i="6" s="1"/>
  <c r="Q50" i="6"/>
  <c r="T50" i="6" s="1"/>
  <c r="Q51" i="6"/>
  <c r="T51" i="6"/>
  <c r="Q52" i="6"/>
  <c r="T52" i="6" s="1"/>
  <c r="Q53" i="6"/>
  <c r="T53" i="6"/>
  <c r="Q54" i="6"/>
  <c r="T54" i="6" s="1"/>
  <c r="Q55" i="6"/>
  <c r="T55" i="6"/>
  <c r="Q56" i="6"/>
  <c r="T56" i="6" s="1"/>
  <c r="Q57" i="6"/>
  <c r="T57" i="6" s="1"/>
  <c r="Q58" i="6"/>
  <c r="T58" i="6" s="1"/>
  <c r="Q59" i="6"/>
  <c r="T59" i="6" s="1"/>
  <c r="Q60" i="6"/>
  <c r="T60" i="6" s="1"/>
  <c r="Q61" i="6"/>
  <c r="T61" i="6" s="1"/>
  <c r="Q62" i="6"/>
  <c r="T62" i="6" s="1"/>
  <c r="Q63" i="6"/>
  <c r="T63" i="6" s="1"/>
  <c r="Q64" i="6"/>
  <c r="T64" i="6" s="1"/>
  <c r="Q65" i="6"/>
  <c r="T65" i="6" s="1"/>
  <c r="Q66" i="6"/>
  <c r="T66" i="6" s="1"/>
  <c r="Q67" i="6"/>
  <c r="T67" i="6"/>
  <c r="Q68" i="6"/>
  <c r="T68" i="6" s="1"/>
  <c r="Q69" i="6"/>
  <c r="T69" i="6"/>
  <c r="Q70" i="6"/>
  <c r="T70" i="6" s="1"/>
  <c r="Q71" i="6"/>
  <c r="T71" i="6" s="1"/>
  <c r="Q72" i="6"/>
  <c r="T72" i="6" s="1"/>
  <c r="Q73" i="6"/>
  <c r="T73" i="6" s="1"/>
  <c r="Q74" i="6"/>
  <c r="T74" i="6" s="1"/>
  <c r="Q75" i="6"/>
  <c r="S75" i="6" s="1"/>
  <c r="T75" i="6"/>
  <c r="Q76" i="6"/>
  <c r="T76" i="6" s="1"/>
  <c r="Q77" i="6"/>
  <c r="T77" i="6" s="1"/>
  <c r="Q78" i="6"/>
  <c r="T78" i="6" s="1"/>
  <c r="Q79" i="6"/>
  <c r="T79" i="6" s="1"/>
  <c r="Q80" i="6"/>
  <c r="T80" i="6" s="1"/>
  <c r="Q81" i="6"/>
  <c r="T81" i="6"/>
  <c r="Q82" i="6"/>
  <c r="T82" i="6" s="1"/>
  <c r="Q83" i="6"/>
  <c r="T83" i="6"/>
  <c r="Q84" i="6"/>
  <c r="T84" i="6" s="1"/>
  <c r="Q85" i="6"/>
  <c r="T85" i="6"/>
  <c r="Q86" i="6"/>
  <c r="T86" i="6" s="1"/>
  <c r="Q87" i="6"/>
  <c r="S87" i="6" s="1"/>
  <c r="T87" i="6"/>
  <c r="Q88" i="6"/>
  <c r="T88" i="6" s="1"/>
  <c r="Q89" i="6"/>
  <c r="T89" i="6" s="1"/>
  <c r="Q90" i="6"/>
  <c r="T90" i="6" s="1"/>
  <c r="Q91" i="6"/>
  <c r="T91" i="6" s="1"/>
  <c r="Q92" i="6"/>
  <c r="T92" i="6" s="1"/>
  <c r="Q93" i="6"/>
  <c r="T93" i="6" s="1"/>
  <c r="Q94" i="6"/>
  <c r="T94" i="6" s="1"/>
  <c r="Q95" i="6"/>
  <c r="T95" i="6" s="1"/>
  <c r="Q96" i="6"/>
  <c r="T96" i="6" s="1"/>
  <c r="Q97" i="6"/>
  <c r="T97" i="6" s="1"/>
  <c r="Q98" i="6"/>
  <c r="T98" i="6" s="1"/>
  <c r="Q99" i="6"/>
  <c r="T99" i="6"/>
  <c r="Q100" i="6"/>
  <c r="T100" i="6" s="1"/>
  <c r="Q101" i="6"/>
  <c r="T101" i="6"/>
  <c r="Q102" i="6"/>
  <c r="T102" i="6" s="1"/>
  <c r="Q103" i="6"/>
  <c r="S103" i="6" s="1"/>
  <c r="Q104" i="6"/>
  <c r="T104" i="6" s="1"/>
  <c r="Q105" i="6"/>
  <c r="T105" i="6" s="1"/>
  <c r="Q106" i="6"/>
  <c r="T106" i="6" s="1"/>
  <c r="Q107" i="6"/>
  <c r="T107" i="6" s="1"/>
  <c r="Q108" i="6"/>
  <c r="T108" i="6" s="1"/>
  <c r="Q109" i="6"/>
  <c r="T109" i="6" s="1"/>
  <c r="Q10" i="6"/>
  <c r="T10" i="6" s="1"/>
  <c r="Y85" i="7"/>
  <c r="Y84" i="7"/>
  <c r="Y83" i="7"/>
  <c r="Y82" i="7"/>
  <c r="Y81" i="7"/>
  <c r="Y80" i="7"/>
  <c r="Y78" i="7"/>
  <c r="Y77" i="7"/>
  <c r="Y76" i="7"/>
  <c r="Y75" i="7"/>
  <c r="Y74" i="7"/>
  <c r="Y72" i="7"/>
  <c r="Y70" i="7"/>
  <c r="Y69" i="7"/>
  <c r="Y68" i="7"/>
  <c r="Y67" i="7"/>
  <c r="Y66" i="7"/>
  <c r="Y65" i="7"/>
  <c r="Y64" i="7"/>
  <c r="Y62" i="7"/>
  <c r="Y61" i="7"/>
  <c r="Y60" i="7"/>
  <c r="Y59" i="7"/>
  <c r="Y58" i="7"/>
  <c r="Y57" i="7"/>
  <c r="Y56" i="7"/>
  <c r="Y54" i="7"/>
  <c r="Y53" i="7"/>
  <c r="Y52" i="7"/>
  <c r="Y51" i="7"/>
  <c r="Y50" i="7"/>
  <c r="Y49" i="7"/>
  <c r="Y48" i="7"/>
  <c r="Y46" i="7"/>
  <c r="Y45" i="7"/>
  <c r="Y44" i="7"/>
  <c r="Y43" i="7"/>
  <c r="Y42" i="7"/>
  <c r="Y41" i="7"/>
  <c r="Y40" i="7"/>
  <c r="Y38" i="7"/>
  <c r="Y37" i="7"/>
  <c r="Y36" i="7"/>
  <c r="Y34" i="7"/>
  <c r="Y33" i="7"/>
  <c r="Y32" i="7"/>
  <c r="Y30" i="7"/>
  <c r="Y29" i="7"/>
  <c r="Y28" i="7"/>
  <c r="Y26" i="7"/>
  <c r="Y25" i="7"/>
  <c r="Y24" i="7"/>
  <c r="Y22" i="7"/>
  <c r="Y21" i="7"/>
  <c r="Y20" i="7"/>
  <c r="Y18" i="7"/>
  <c r="Y17" i="7"/>
  <c r="Y16" i="7"/>
  <c r="Y15" i="7"/>
  <c r="Y14" i="7"/>
  <c r="Y13" i="7"/>
  <c r="Y11" i="7"/>
  <c r="Y10" i="7"/>
  <c r="Y9" i="7"/>
  <c r="Y8" i="7"/>
  <c r="Y7" i="7"/>
  <c r="R109" i="6"/>
  <c r="V109" i="6" s="1"/>
  <c r="R108" i="6"/>
  <c r="V108" i="6"/>
  <c r="R107" i="6"/>
  <c r="V107" i="6" s="1"/>
  <c r="R105" i="6"/>
  <c r="V105" i="6" s="1"/>
  <c r="R104" i="6"/>
  <c r="V104" i="6" s="1"/>
  <c r="R101" i="6"/>
  <c r="V101" i="6" s="1"/>
  <c r="R99" i="6"/>
  <c r="V99" i="6" s="1"/>
  <c r="R97" i="6"/>
  <c r="V97" i="6" s="1"/>
  <c r="R96" i="6"/>
  <c r="V96" i="6" s="1"/>
  <c r="R92" i="6"/>
  <c r="V92" i="6" s="1"/>
  <c r="R91" i="6"/>
  <c r="V91" i="6" s="1"/>
  <c r="R89" i="6"/>
  <c r="V89" i="6" s="1"/>
  <c r="R88" i="6"/>
  <c r="V88" i="6"/>
  <c r="R87" i="6"/>
  <c r="V87" i="6" s="1"/>
  <c r="R85" i="6"/>
  <c r="V85" i="6" s="1"/>
  <c r="R84" i="6"/>
  <c r="V84" i="6" s="1"/>
  <c r="R83" i="6"/>
  <c r="V83" i="6" s="1"/>
  <c r="R81" i="6"/>
  <c r="V81" i="6" s="1"/>
  <c r="R80" i="6"/>
  <c r="V80" i="6"/>
  <c r="R79" i="6"/>
  <c r="V79" i="6" s="1"/>
  <c r="R77" i="6"/>
  <c r="V77" i="6" s="1"/>
  <c r="R76" i="6"/>
  <c r="V76" i="6" s="1"/>
  <c r="R75" i="6"/>
  <c r="V75" i="6" s="1"/>
  <c r="R73" i="6"/>
  <c r="V73" i="6" s="1"/>
  <c r="R72" i="6"/>
  <c r="V72" i="6"/>
  <c r="R71" i="6"/>
  <c r="V71" i="6" s="1"/>
  <c r="R69" i="6"/>
  <c r="V69" i="6" s="1"/>
  <c r="R67" i="6"/>
  <c r="V67" i="6" s="1"/>
  <c r="R65" i="6"/>
  <c r="V65" i="6" s="1"/>
  <c r="R64" i="6"/>
  <c r="V64" i="6"/>
  <c r="R63" i="6"/>
  <c r="V63" i="6" s="1"/>
  <c r="R61" i="6"/>
  <c r="V61" i="6" s="1"/>
  <c r="R60" i="6"/>
  <c r="V60" i="6" s="1"/>
  <c r="R59" i="6"/>
  <c r="V59" i="6" s="1"/>
  <c r="R57" i="6"/>
  <c r="V57" i="6" s="1"/>
  <c r="R55" i="6"/>
  <c r="V55" i="6" s="1"/>
  <c r="R53" i="6"/>
  <c r="V53" i="6" s="1"/>
  <c r="R52" i="6"/>
  <c r="V52" i="6" s="1"/>
  <c r="R51" i="6"/>
  <c r="V51" i="6" s="1"/>
  <c r="R48" i="6"/>
  <c r="V48" i="6"/>
  <c r="R47" i="6"/>
  <c r="V47" i="6" s="1"/>
  <c r="R45" i="6"/>
  <c r="V45" i="6" s="1"/>
  <c r="R44" i="6"/>
  <c r="V44" i="6" s="1"/>
  <c r="R43" i="6"/>
  <c r="V43" i="6" s="1"/>
  <c r="R41" i="6"/>
  <c r="V41" i="6" s="1"/>
  <c r="R40" i="6"/>
  <c r="V40" i="6"/>
  <c r="R39" i="6"/>
  <c r="V39" i="6" s="1"/>
  <c r="R37" i="6"/>
  <c r="V37" i="6" s="1"/>
  <c r="R35" i="6"/>
  <c r="V35" i="6" s="1"/>
  <c r="R33" i="6"/>
  <c r="V33" i="6" s="1"/>
  <c r="R32" i="6"/>
  <c r="V32" i="6"/>
  <c r="R31" i="6"/>
  <c r="V31" i="6" s="1"/>
  <c r="R29" i="6"/>
  <c r="V29" i="6" s="1"/>
  <c r="R28" i="6"/>
  <c r="V28" i="6" s="1"/>
  <c r="R27" i="6"/>
  <c r="V27" i="6" s="1"/>
  <c r="R25" i="6"/>
  <c r="V25" i="6" s="1"/>
  <c r="R23" i="6"/>
  <c r="V23" i="6" s="1"/>
  <c r="R21" i="6"/>
  <c r="V21" i="6" s="1"/>
  <c r="R20" i="6"/>
  <c r="V20" i="6" s="1"/>
  <c r="S10" i="6"/>
  <c r="S108" i="6"/>
  <c r="S106" i="6"/>
  <c r="S104" i="6"/>
  <c r="S102" i="6"/>
  <c r="S100" i="6"/>
  <c r="S98" i="6"/>
  <c r="S96" i="6"/>
  <c r="S90" i="6"/>
  <c r="S88" i="6"/>
  <c r="S86" i="6"/>
  <c r="S84" i="6"/>
  <c r="S82" i="6"/>
  <c r="S80" i="6"/>
  <c r="S78" i="6"/>
  <c r="S74" i="6"/>
  <c r="S72" i="6"/>
  <c r="S68" i="6"/>
  <c r="S66" i="6"/>
  <c r="S62" i="6"/>
  <c r="S60" i="6"/>
  <c r="S58" i="6"/>
  <c r="S56" i="6"/>
  <c r="S54" i="6"/>
  <c r="S52" i="6"/>
  <c r="S50" i="6"/>
  <c r="S48" i="6"/>
  <c r="S46" i="6"/>
  <c r="S42" i="6"/>
  <c r="S40" i="6"/>
  <c r="S36" i="6"/>
  <c r="S34" i="6"/>
  <c r="S32" i="6"/>
  <c r="S30" i="6"/>
  <c r="S28" i="6"/>
  <c r="S26" i="6"/>
  <c r="S24" i="6"/>
  <c r="S22" i="6"/>
  <c r="S20" i="6"/>
  <c r="S18" i="6"/>
  <c r="S16" i="6"/>
  <c r="S12" i="6"/>
  <c r="S11" i="6"/>
  <c r="S15" i="6"/>
  <c r="S17" i="6"/>
  <c r="S19" i="6"/>
  <c r="S21" i="6"/>
  <c r="S23" i="6"/>
  <c r="S25" i="6"/>
  <c r="S29" i="6"/>
  <c r="S31" i="6"/>
  <c r="S33" i="6"/>
  <c r="S35" i="6"/>
  <c r="S37" i="6"/>
  <c r="S41" i="6"/>
  <c r="S43" i="6"/>
  <c r="S47" i="6"/>
  <c r="S49" i="6"/>
  <c r="S51" i="6"/>
  <c r="S53" i="6"/>
  <c r="S55" i="6"/>
  <c r="S61" i="6"/>
  <c r="S63" i="6"/>
  <c r="S65" i="6"/>
  <c r="S67" i="6"/>
  <c r="S69" i="6"/>
  <c r="S71" i="6"/>
  <c r="S73" i="6"/>
  <c r="S79" i="6"/>
  <c r="S81" i="6"/>
  <c r="S83" i="6"/>
  <c r="S85" i="6"/>
  <c r="S89" i="6"/>
  <c r="S91" i="6"/>
  <c r="S95" i="6"/>
  <c r="S97" i="6"/>
  <c r="S99" i="6"/>
  <c r="S101" i="6"/>
  <c r="S109" i="6"/>
  <c r="N109" i="6"/>
  <c r="U109" i="6"/>
  <c r="W77" i="8" l="1"/>
  <c r="X77" i="8"/>
  <c r="W96" i="8"/>
  <c r="X96" i="8"/>
  <c r="W19" i="8"/>
  <c r="X19" i="8"/>
  <c r="W108" i="8"/>
  <c r="X108" i="8"/>
  <c r="U24" i="8"/>
  <c r="V24" i="8"/>
  <c r="Z24" i="8" s="1"/>
  <c r="U45" i="8"/>
  <c r="V45" i="8"/>
  <c r="Z45" i="8" s="1"/>
  <c r="W68" i="8"/>
  <c r="X68" i="8"/>
  <c r="W98" i="8"/>
  <c r="X98" i="8"/>
  <c r="Q7" i="7"/>
  <c r="X7" i="7" s="1"/>
  <c r="P7" i="7"/>
  <c r="V21" i="7"/>
  <c r="W21" i="7"/>
  <c r="Q51" i="8"/>
  <c r="W49" i="8"/>
  <c r="X101" i="8"/>
  <c r="V96" i="8"/>
  <c r="Z96" i="8" s="1"/>
  <c r="W64" i="8"/>
  <c r="X64" i="8"/>
  <c r="W75" i="8"/>
  <c r="X75" i="8"/>
  <c r="W79" i="8"/>
  <c r="X79" i="8"/>
  <c r="U87" i="8"/>
  <c r="V87" i="8"/>
  <c r="Z87" i="8" s="1"/>
  <c r="W90" i="8"/>
  <c r="X90" i="8"/>
  <c r="W92" i="8"/>
  <c r="X92" i="8"/>
  <c r="U93" i="8"/>
  <c r="V93" i="8"/>
  <c r="Z93" i="8" s="1"/>
  <c r="V81" i="7"/>
  <c r="W81" i="7"/>
  <c r="S38" i="6"/>
  <c r="S70" i="6"/>
  <c r="S93" i="6"/>
  <c r="S77" i="6"/>
  <c r="S45" i="6"/>
  <c r="S13" i="6"/>
  <c r="T103" i="6"/>
  <c r="X48" i="8"/>
  <c r="X36" i="8"/>
  <c r="X30" i="8"/>
  <c r="V83" i="8"/>
  <c r="Z83" i="8" s="1"/>
  <c r="V49" i="8"/>
  <c r="Z49" i="8" s="1"/>
  <c r="V19" i="8"/>
  <c r="Z19" i="8" s="1"/>
  <c r="U14" i="8"/>
  <c r="V14" i="8"/>
  <c r="Z14" i="8" s="1"/>
  <c r="U26" i="8"/>
  <c r="V26" i="8"/>
  <c r="Z26" i="8" s="1"/>
  <c r="W27" i="8"/>
  <c r="X27" i="8"/>
  <c r="W42" i="8"/>
  <c r="X42" i="8"/>
  <c r="W47" i="8"/>
  <c r="X47" i="8"/>
  <c r="W51" i="8"/>
  <c r="X51" i="8"/>
  <c r="U60" i="8"/>
  <c r="V60" i="8"/>
  <c r="Z60" i="8" s="1"/>
  <c r="U67" i="8"/>
  <c r="V67" i="8"/>
  <c r="Z67" i="8" s="1"/>
  <c r="U71" i="8"/>
  <c r="R89" i="8"/>
  <c r="Y89" i="8" s="1"/>
  <c r="T10" i="7"/>
  <c r="V73" i="7"/>
  <c r="W73" i="7"/>
  <c r="U86" i="7"/>
  <c r="Y86" i="7" s="1"/>
  <c r="T86" i="7"/>
  <c r="S59" i="6"/>
  <c r="S27" i="6"/>
  <c r="V30" i="8"/>
  <c r="Z30" i="8" s="1"/>
  <c r="R16" i="8"/>
  <c r="Y16" i="8" s="1"/>
  <c r="W63" i="8"/>
  <c r="X63" i="8"/>
  <c r="R86" i="8"/>
  <c r="Y86" i="8" s="1"/>
  <c r="Q86" i="8"/>
  <c r="W109" i="8"/>
  <c r="X109" i="8"/>
  <c r="V65" i="7"/>
  <c r="W65" i="7"/>
  <c r="R95" i="8"/>
  <c r="Y95" i="8" s="1"/>
  <c r="Q95" i="8"/>
  <c r="S107" i="6"/>
  <c r="S57" i="6"/>
  <c r="S44" i="6"/>
  <c r="S76" i="6"/>
  <c r="S92" i="6"/>
  <c r="Q93" i="8"/>
  <c r="X52" i="8"/>
  <c r="V98" i="8"/>
  <c r="Z98" i="8" s="1"/>
  <c r="R8" i="8"/>
  <c r="Y8" i="8" s="1"/>
  <c r="Q8" i="8"/>
  <c r="R10" i="8"/>
  <c r="Y10" i="8" s="1"/>
  <c r="Q10" i="8"/>
  <c r="U11" i="8"/>
  <c r="R18" i="8"/>
  <c r="Y18" i="8" s="1"/>
  <c r="Q18" i="8"/>
  <c r="R41" i="8"/>
  <c r="Y41" i="8" s="1"/>
  <c r="Q41" i="8"/>
  <c r="R43" i="8"/>
  <c r="Y43" i="8" s="1"/>
  <c r="Q43" i="8"/>
  <c r="R57" i="8"/>
  <c r="Y57" i="8" s="1"/>
  <c r="Q57" i="8"/>
  <c r="U106" i="8"/>
  <c r="V106" i="8"/>
  <c r="Z106" i="8" s="1"/>
  <c r="V29" i="7"/>
  <c r="W29" i="7"/>
  <c r="V57" i="7"/>
  <c r="W57" i="7"/>
  <c r="T12" i="7"/>
  <c r="U12" i="7"/>
  <c r="Y12" i="7" s="1"/>
  <c r="S105" i="6"/>
  <c r="S39" i="6"/>
  <c r="S14" i="6"/>
  <c r="S94" i="6"/>
  <c r="X76" i="8"/>
  <c r="R33" i="8"/>
  <c r="Y33" i="8" s="1"/>
  <c r="Q33" i="8"/>
  <c r="W37" i="8"/>
  <c r="X37" i="8"/>
  <c r="U39" i="8"/>
  <c r="U55" i="8"/>
  <c r="U84" i="8"/>
  <c r="V84" i="8"/>
  <c r="Z84" i="8" s="1"/>
  <c r="W86" i="8"/>
  <c r="X86" i="8"/>
  <c r="W102" i="8"/>
  <c r="X102" i="8"/>
  <c r="V49" i="7"/>
  <c r="W49" i="7"/>
  <c r="W33" i="8"/>
  <c r="X33" i="8"/>
  <c r="S64" i="6"/>
  <c r="Q38" i="8"/>
  <c r="V68" i="8"/>
  <c r="Z68" i="8" s="1"/>
  <c r="V28" i="8"/>
  <c r="Z28" i="8" s="1"/>
  <c r="U10" i="8"/>
  <c r="U31" i="8"/>
  <c r="V31" i="8"/>
  <c r="Z31" i="8" s="1"/>
  <c r="R35" i="8"/>
  <c r="Y35" i="8" s="1"/>
  <c r="R54" i="8"/>
  <c r="Y54" i="8" s="1"/>
  <c r="Q54" i="8"/>
  <c r="U57" i="8"/>
  <c r="V57" i="8"/>
  <c r="Z57" i="8" s="1"/>
  <c r="W59" i="8"/>
  <c r="X59" i="8"/>
  <c r="R98" i="8"/>
  <c r="Y98" i="8" s="1"/>
  <c r="Q98" i="8"/>
  <c r="V41" i="7"/>
  <c r="W41" i="7"/>
  <c r="T82" i="7"/>
  <c r="T13" i="7"/>
  <c r="T24" i="7"/>
  <c r="T43" i="7"/>
  <c r="T51" i="7"/>
  <c r="T59" i="7"/>
  <c r="T67" i="7"/>
  <c r="T75" i="7"/>
  <c r="T26" i="7"/>
  <c r="U19" i="7"/>
  <c r="Y19" i="7" s="1"/>
  <c r="U27" i="7"/>
  <c r="Y27" i="7" s="1"/>
  <c r="U35" i="7"/>
  <c r="Y35" i="7" s="1"/>
  <c r="X21" i="8"/>
  <c r="W21" i="8"/>
  <c r="X25" i="8"/>
  <c r="W25" i="8"/>
  <c r="W28" i="8"/>
  <c r="X28" i="8"/>
  <c r="X29" i="8"/>
  <c r="W29" i="8"/>
  <c r="W32" i="8"/>
  <c r="X32" i="8"/>
  <c r="X81" i="8"/>
  <c r="W81" i="8"/>
  <c r="W8" i="8"/>
  <c r="X8" i="8"/>
  <c r="X9" i="8"/>
  <c r="W9" i="8"/>
  <c r="W22" i="8"/>
  <c r="X22" i="8"/>
  <c r="W26" i="8"/>
  <c r="X26" i="8"/>
  <c r="W12" i="8"/>
  <c r="X12" i="8"/>
  <c r="X13" i="8"/>
  <c r="W13" i="8"/>
  <c r="W56" i="8"/>
  <c r="X56" i="8"/>
  <c r="X73" i="8"/>
  <c r="W73" i="8"/>
  <c r="X84" i="8"/>
  <c r="W84" i="8"/>
  <c r="W16" i="8"/>
  <c r="X16" i="8"/>
  <c r="X17" i="8"/>
  <c r="W17" i="8"/>
  <c r="W40" i="8"/>
  <c r="X40" i="8"/>
  <c r="V8" i="8"/>
  <c r="Z8" i="8" s="1"/>
  <c r="V12" i="8"/>
  <c r="Z12" i="8" s="1"/>
  <c r="V41" i="8"/>
  <c r="Z41" i="8" s="1"/>
  <c r="V33" i="8"/>
  <c r="Z33" i="8" s="1"/>
  <c r="V25" i="8"/>
  <c r="Z25" i="8" s="1"/>
  <c r="V21" i="8"/>
  <c r="Z21" i="8" s="1"/>
  <c r="V17" i="8"/>
  <c r="Z17" i="8" s="1"/>
  <c r="V13" i="8"/>
  <c r="Z13" i="8" s="1"/>
  <c r="V9" i="8"/>
  <c r="Z9" i="8" s="1"/>
  <c r="T9" i="7"/>
  <c r="T11" i="7"/>
  <c r="T15" i="7"/>
  <c r="V59" i="7" l="1"/>
  <c r="W59" i="7"/>
  <c r="W106" i="8"/>
  <c r="X106" i="8"/>
  <c r="V10" i="7"/>
  <c r="W10" i="7"/>
  <c r="V51" i="7"/>
  <c r="W51" i="7"/>
  <c r="X11" i="8"/>
  <c r="W11" i="8"/>
  <c r="W87" i="8"/>
  <c r="X87" i="8"/>
  <c r="W43" i="7"/>
  <c r="V43" i="7"/>
  <c r="X31" i="8"/>
  <c r="W31" i="8"/>
  <c r="V12" i="7"/>
  <c r="W12" i="7"/>
  <c r="W71" i="8"/>
  <c r="X71" i="8"/>
  <c r="W14" i="8"/>
  <c r="X14" i="8"/>
  <c r="V24" i="7"/>
  <c r="W24" i="7"/>
  <c r="W10" i="8"/>
  <c r="X10" i="8"/>
  <c r="W93" i="8"/>
  <c r="X93" i="8"/>
  <c r="V13" i="7"/>
  <c r="W13" i="7"/>
  <c r="V86" i="7"/>
  <c r="W86" i="7"/>
  <c r="W67" i="8"/>
  <c r="X67" i="8"/>
  <c r="V26" i="7"/>
  <c r="W26" i="7"/>
  <c r="V82" i="7"/>
  <c r="W82" i="7"/>
  <c r="X57" i="8"/>
  <c r="W57" i="8"/>
  <c r="X45" i="8"/>
  <c r="W45" i="8"/>
  <c r="W75" i="7"/>
  <c r="V75" i="7"/>
  <c r="W55" i="8"/>
  <c r="X55" i="8"/>
  <c r="W60" i="8"/>
  <c r="X60" i="8"/>
  <c r="V67" i="7"/>
  <c r="W67" i="7"/>
  <c r="X39" i="8"/>
  <c r="W39" i="8"/>
  <c r="W24" i="8"/>
  <c r="X24" i="8"/>
  <c r="V15" i="7"/>
  <c r="W15" i="7"/>
  <c r="V11" i="7"/>
  <c r="W11" i="7"/>
  <c r="V9" i="7"/>
  <c r="W9" i="7"/>
</calcChain>
</file>

<file path=xl/sharedStrings.xml><?xml version="1.0" encoding="utf-8"?>
<sst xmlns="http://schemas.openxmlformats.org/spreadsheetml/2006/main" count="2392" uniqueCount="1110">
  <si>
    <t>Description</t>
  </si>
  <si>
    <t>Equipment Lease Payments</t>
  </si>
  <si>
    <t>Workings</t>
  </si>
  <si>
    <t>Delete</t>
  </si>
  <si>
    <t>Interest Received</t>
  </si>
  <si>
    <t>Interest Paid</t>
  </si>
  <si>
    <t>SPP Paid</t>
  </si>
  <si>
    <t>SMP/SSP</t>
  </si>
  <si>
    <t>Equipment Maint</t>
  </si>
  <si>
    <t>Payment date</t>
  </si>
  <si>
    <t>Council Reference</t>
  </si>
  <si>
    <t>Supplier</t>
  </si>
  <si>
    <t>£</t>
  </si>
  <si>
    <t>Service</t>
  </si>
  <si>
    <t>Service Delivery</t>
  </si>
  <si>
    <t>Housing</t>
  </si>
  <si>
    <t>LEICESTERSHIRE COUNTY COUNCIL</t>
  </si>
  <si>
    <t>Postage Licence</t>
  </si>
  <si>
    <t>Salex Grant</t>
  </si>
  <si>
    <t>Projects-Other</t>
  </si>
  <si>
    <t>Professional Services</t>
  </si>
  <si>
    <t>Postage</t>
  </si>
  <si>
    <t>Grant/Loan Payments</t>
  </si>
  <si>
    <t>Road Fund Licence</t>
  </si>
  <si>
    <t>Premises Repair Contractors</t>
  </si>
  <si>
    <t>Housing Rent</t>
  </si>
  <si>
    <t>Code</t>
  </si>
  <si>
    <t>Service Development</t>
  </si>
  <si>
    <t>Franking Machine</t>
  </si>
  <si>
    <t>Rent Allow Housing Benefit Pay</t>
  </si>
  <si>
    <t>Cashiers Takings</t>
  </si>
  <si>
    <t>PAGE 1</t>
  </si>
  <si>
    <t>BOROUGH OF OADBY AND WIGSTON</t>
  </si>
  <si>
    <t>YEAR:</t>
  </si>
  <si>
    <t>2014-15</t>
  </si>
  <si>
    <t>PERIOD</t>
  </si>
  <si>
    <t>Journal Description :</t>
  </si>
  <si>
    <t>B Forms Journal</t>
  </si>
  <si>
    <t>Original Source</t>
  </si>
  <si>
    <t>Amount</t>
  </si>
  <si>
    <t>Prefix</t>
  </si>
  <si>
    <t>Reference</t>
  </si>
  <si>
    <t xml:space="preserve"> Ledger Code Description:</t>
  </si>
  <si>
    <t>Debit</t>
  </si>
  <si>
    <t>Credit</t>
  </si>
  <si>
    <t>Statement Date</t>
  </si>
  <si>
    <t>Copy &amp; Paste Area for input onto Integra</t>
  </si>
  <si>
    <t xml:space="preserve"> </t>
  </si>
  <si>
    <t>Narrative</t>
  </si>
  <si>
    <t>GL Code</t>
  </si>
  <si>
    <t>Dr/Cr</t>
  </si>
  <si>
    <t>Add Line</t>
  </si>
  <si>
    <t>B</t>
  </si>
  <si>
    <t>Santander Balance Transfers</t>
  </si>
  <si>
    <t xml:space="preserve"> |</t>
  </si>
  <si>
    <t>Yespay</t>
  </si>
  <si>
    <t>Neopost</t>
  </si>
  <si>
    <t>SIBA</t>
  </si>
  <si>
    <t>Unpaid D/d C/Tax</t>
  </si>
  <si>
    <t>Royal Mail</t>
  </si>
  <si>
    <t>O2 - Out of phone Hours</t>
  </si>
  <si>
    <t>Grenke Leasing</t>
  </si>
  <si>
    <t>Unpd Rents DD Garages</t>
  </si>
  <si>
    <t>Unpd Rents DD Dwellings</t>
  </si>
  <si>
    <t>NW Purchasing Visa</t>
  </si>
  <si>
    <t>Land Registry</t>
  </si>
  <si>
    <t>Bankline</t>
  </si>
  <si>
    <t>LCC Precept</t>
  </si>
  <si>
    <t>LPA Precept</t>
  </si>
  <si>
    <t>Leics &amp; Rutland Precept</t>
  </si>
  <si>
    <t>DBS</t>
  </si>
  <si>
    <t>Unpaid D/d NNDR</t>
  </si>
  <si>
    <t>Streamline</t>
  </si>
  <si>
    <t>DCLG</t>
  </si>
  <si>
    <t>Worldpay</t>
  </si>
  <si>
    <t>Datalink Fees</t>
  </si>
  <si>
    <t>HMCTS</t>
  </si>
  <si>
    <t>Natwest Bank Charges</t>
  </si>
  <si>
    <t>Academy Bacs</t>
  </si>
  <si>
    <t>Integra Bacs</t>
  </si>
  <si>
    <t>Academy Bacs (presented chqs code)</t>
  </si>
  <si>
    <t>Integra Bacs (presented chqs code.)</t>
  </si>
  <si>
    <t>Unpd DD Rents Mr Stevenson 002644809</t>
  </si>
  <si>
    <t xml:space="preserve">Chaps LCC </t>
  </si>
  <si>
    <t>B Forms November 2014</t>
  </si>
  <si>
    <t>B Forms</t>
  </si>
  <si>
    <t>Objective</t>
  </si>
  <si>
    <t>Object</t>
  </si>
  <si>
    <t>Value</t>
  </si>
  <si>
    <t>B Neopost</t>
  </si>
  <si>
    <t>CC</t>
  </si>
  <si>
    <t>NW Purchasing Card</t>
  </si>
  <si>
    <t>LCC General</t>
  </si>
  <si>
    <t>Balance Sheet</t>
  </si>
  <si>
    <t>B Forms to January 2015</t>
  </si>
  <si>
    <t>Siba interest</t>
  </si>
  <si>
    <t>Chaps J Pollard overtime</t>
  </si>
  <si>
    <t>Chaps K Hambleton overtime</t>
  </si>
  <si>
    <t>Chaps S Bishop</t>
  </si>
  <si>
    <t>Chaps Kiddivouchers</t>
  </si>
  <si>
    <t xml:space="preserve">Bankline </t>
  </si>
  <si>
    <t>Monthly Salaries debit January</t>
  </si>
  <si>
    <t>DDICA</t>
  </si>
  <si>
    <t>January Salaries</t>
  </si>
  <si>
    <t>Chaps Q3 DCLG</t>
  </si>
  <si>
    <t>Journal</t>
  </si>
  <si>
    <t>Collection Acc</t>
  </si>
  <si>
    <t>General Acc</t>
  </si>
  <si>
    <t>Cumulative Total</t>
  </si>
  <si>
    <t>Unique Number</t>
  </si>
  <si>
    <t>Space</t>
  </si>
  <si>
    <t>Additional Line Ref</t>
  </si>
  <si>
    <t>Ledger Code</t>
  </si>
  <si>
    <t>1375 4432</t>
  </si>
  <si>
    <t>1375 4408</t>
  </si>
  <si>
    <t>.......</t>
  </si>
  <si>
    <t>Sant</t>
  </si>
  <si>
    <t>68001 9080</t>
  </si>
  <si>
    <t>63001 2900</t>
  </si>
  <si>
    <t>50028 1040</t>
  </si>
  <si>
    <t xml:space="preserve">B462 Unpaid D/D </t>
  </si>
  <si>
    <t xml:space="preserve">B463 Unpaid D/D </t>
  </si>
  <si>
    <t xml:space="preserve">B464 Unpaid D/D </t>
  </si>
  <si>
    <t xml:space="preserve">B465 Unpaid D/D </t>
  </si>
  <si>
    <t xml:space="preserve">B467 Unpaid D/D </t>
  </si>
  <si>
    <t>B469NW Purchasing Visa</t>
  </si>
  <si>
    <t>B469 NW Purchasing Visa</t>
  </si>
  <si>
    <t>B475 NEOPOST</t>
  </si>
  <si>
    <t>B480 DF 158226</t>
  </si>
  <si>
    <t>B486Leicestershire CC</t>
  </si>
  <si>
    <t>B487 NEOPOST</t>
  </si>
  <si>
    <t>B494 TOMLIN TACKLE LTD</t>
  </si>
  <si>
    <t>B495 NATIONAL GRID GAS</t>
  </si>
  <si>
    <t>B501ROYAL MAIL MIDLAND</t>
  </si>
  <si>
    <t>Column</t>
  </si>
  <si>
    <t>B524 SALIX FINANCE LTD</t>
  </si>
  <si>
    <t>B528 NEOPOST LTD</t>
  </si>
  <si>
    <t>B530NW PURCHASING VISA</t>
  </si>
  <si>
    <t>B534 NEOPOST LTD</t>
  </si>
  <si>
    <t>B536CHAPS TRANSFER</t>
  </si>
  <si>
    <t>B540LEICESTERSHIRE COUNTY COUNCIL</t>
  </si>
  <si>
    <t>B548 BILL PAYMENT - MS L E ELLIS</t>
  </si>
  <si>
    <t>B549 ROYAL MAIL WEST DIRECT DEBIT</t>
  </si>
  <si>
    <t>B556 ROYAL MAIL MIDLAND DIRECT DEBIT</t>
  </si>
  <si>
    <t>B556ROYAL MAIL MIDLAND DIRECT DEBIT</t>
  </si>
  <si>
    <t>B557 GBS RE PBL WRK LOA E05222</t>
  </si>
  <si>
    <t>B557GBS RE PBL WRK LOA E05222</t>
  </si>
  <si>
    <t>B560 CHAPS TRANSFER PRINT COPY CONSULT</t>
  </si>
  <si>
    <t>Details per Statement</t>
  </si>
  <si>
    <t>Santander</t>
  </si>
  <si>
    <t>157 0315</t>
  </si>
  <si>
    <t>GROUP TREASURY</t>
  </si>
  <si>
    <t>UNPAID DD - HG/GM HARGET</t>
  </si>
  <si>
    <t>UNPAID DD - ANGELA JOY HEARNE</t>
  </si>
  <si>
    <t>UNPAID DD - MRS TARSEM KAUR</t>
  </si>
  <si>
    <t>UNPAID DD - MISS K M CORBETT</t>
  </si>
  <si>
    <t>UNPAID DD - MISS G COCHRANE</t>
  </si>
  <si>
    <t>UNPAID DD - MS M HANCOCK</t>
  </si>
  <si>
    <t>UNPAID DD - MRS JALILA BROOKES</t>
  </si>
  <si>
    <t>UNPAID DD - H ROCHE</t>
  </si>
  <si>
    <t>UNPAID DD - M DIXON</t>
  </si>
  <si>
    <t>UNPAID DD - KYLE PAUL TOON</t>
  </si>
  <si>
    <t>UNPAID DD - MISS J M WOOD</t>
  </si>
  <si>
    <t>LCC GEN CITY FUND</t>
  </si>
  <si>
    <t>LCC LPA PRECEPT</t>
  </si>
  <si>
    <t>LEICESTER &amp; RUTLAND PRECEPT</t>
  </si>
  <si>
    <t>UNPAID DD - PARTRIDGE &amp; BROO</t>
  </si>
  <si>
    <t>UNPAID DD - MISS ANNA M REEVES</t>
  </si>
  <si>
    <t>UNPAID DD - B HANSRANI</t>
  </si>
  <si>
    <t>UNPAID DD - V RUPARELIA</t>
  </si>
  <si>
    <t>UNPAID DD - MISS K FORYSIAK</t>
  </si>
  <si>
    <t>UNPAID DD - M &amp; B PRESTON</t>
  </si>
  <si>
    <t>UNPAID DD - MR F READ</t>
  </si>
  <si>
    <t>UNPAID DD - MR S DOOST</t>
  </si>
  <si>
    <t>UNPAID DD - H KAUR</t>
  </si>
  <si>
    <t>UNPAID DD - CHARLOTTE NEWMAN</t>
  </si>
  <si>
    <t>SIBA DIRECT</t>
  </si>
  <si>
    <t>YESPAY</t>
  </si>
  <si>
    <t>SALIX FINANCE LTD</t>
  </si>
  <si>
    <t>LAND REGISTRY</t>
  </si>
  <si>
    <t>NEOPOST LTD</t>
  </si>
  <si>
    <t>O2</t>
  </si>
  <si>
    <t>NW PURCHASING VISA</t>
  </si>
  <si>
    <t>DINERS CLUB INTL</t>
  </si>
  <si>
    <t>BANKLINE</t>
  </si>
  <si>
    <t>CHAPS TRANSFER</t>
  </si>
  <si>
    <t>LCC NO 3 ACCOUNT</t>
  </si>
  <si>
    <t>DBS DIRECT DEBITS</t>
  </si>
  <si>
    <t>S/LINE</t>
  </si>
  <si>
    <t>WORLDPAY DD</t>
  </si>
  <si>
    <t>BILL PAYMENT - MS L E ELLIS</t>
  </si>
  <si>
    <t>ROYAL MAIL WEST DIRECT DEBIT</t>
  </si>
  <si>
    <t>EBS DIRECT DEBIT</t>
  </si>
  <si>
    <t>PAYROLL BACS</t>
  </si>
  <si>
    <t>BILL PAYMENT - DIANE WOOD EYES</t>
  </si>
  <si>
    <t>BILL PAYMENT - J CRAMP EYES</t>
  </si>
  <si>
    <t>ROYAL MAIL MIDLAND DIRECT DEBIT</t>
  </si>
  <si>
    <t>ROYAL MAIL MIDLAND DD VAT</t>
  </si>
  <si>
    <t>GBS RE PBL WRK LOA E05222</t>
  </si>
  <si>
    <t>INTEREST 02-MAR ON GROUP</t>
  </si>
  <si>
    <t>CHARGES 27-FEB ON GROUP</t>
  </si>
  <si>
    <t>CHAPS TRANSFER PRINT COPY CONSULT</t>
  </si>
  <si>
    <t>VAT  on PRINT COPY CONSULTING</t>
  </si>
  <si>
    <t>Group Treasury</t>
  </si>
  <si>
    <t>Lcc Gen City Fund</t>
  </si>
  <si>
    <t>LCC LPA Precept</t>
  </si>
  <si>
    <t>Leicester &amp; Rutland Precept</t>
  </si>
  <si>
    <t>Unpd DD</t>
  </si>
  <si>
    <t>UNPAID DD</t>
  </si>
  <si>
    <t>BACS DDICA</t>
  </si>
  <si>
    <t>Rent DD</t>
  </si>
  <si>
    <t>Land Registry 6259895</t>
  </si>
  <si>
    <t xml:space="preserve">SIBA Direct </t>
  </si>
  <si>
    <t xml:space="preserve">Unpaid D/D </t>
  </si>
  <si>
    <t>BACS 2 CARDS</t>
  </si>
  <si>
    <t>NEOPOST</t>
  </si>
  <si>
    <t>DF 158226</t>
  </si>
  <si>
    <t>DIRECT DEBIT</t>
  </si>
  <si>
    <t>Leicestershire CC</t>
  </si>
  <si>
    <t>MR DAVID EAST CT REFUND</t>
  </si>
  <si>
    <t>EBS DD</t>
  </si>
  <si>
    <t>TOMLIN TACKLE LTD</t>
  </si>
  <si>
    <t>NATIONAL GRID GAS</t>
  </si>
  <si>
    <t>RIVERSIDE GROUP</t>
  </si>
  <si>
    <t>CHARGES</t>
  </si>
  <si>
    <t>PRIME TIME RECRUITMENT</t>
  </si>
  <si>
    <t>PAUL LOVEDAY PAYROLL</t>
  </si>
  <si>
    <t>LESLIE WRIGHT PAYROLL</t>
  </si>
  <si>
    <t>ROYAL MAIL MIDLAND</t>
  </si>
  <si>
    <t>ROYAL MAIL VAT</t>
  </si>
  <si>
    <t>B407 Siba interest</t>
  </si>
  <si>
    <t>B411 Unpd Rents DD Dwellings</t>
  </si>
  <si>
    <t>B412 Grenke Leasing</t>
  </si>
  <si>
    <t>B413 Grenke Leasing</t>
  </si>
  <si>
    <t>B420 Chaps Kiddivouchers</t>
  </si>
  <si>
    <t>B427 Monthly Salaries debit January</t>
  </si>
  <si>
    <t>B429 Unpd Rents DD Dwellings</t>
  </si>
  <si>
    <t>B440 Royal Mail</t>
  </si>
  <si>
    <t>B Form - Jan</t>
  </si>
  <si>
    <t>B Form - Feb</t>
  </si>
  <si>
    <t>B Form - Mar</t>
  </si>
  <si>
    <t>Payment Date</t>
  </si>
  <si>
    <t>Supplier
Name</t>
  </si>
  <si>
    <t>Net
Value £</t>
  </si>
  <si>
    <t>Service Centre
Narrative</t>
  </si>
  <si>
    <t>Expense Type
Narrative</t>
  </si>
  <si>
    <t>DELETE / REDACT</t>
  </si>
  <si>
    <t>Reach Publishing Services Ltd</t>
  </si>
  <si>
    <t>Redact</t>
  </si>
  <si>
    <t>0000295191</t>
  </si>
  <si>
    <t>0000295238</t>
  </si>
  <si>
    <t>0000295416</t>
  </si>
  <si>
    <t>0000295417</t>
  </si>
  <si>
    <t>0000295421</t>
  </si>
  <si>
    <t>0000295448</t>
  </si>
  <si>
    <t>0000295449</t>
  </si>
  <si>
    <t>0000295464</t>
  </si>
  <si>
    <t>0000295465</t>
  </si>
  <si>
    <t>0000295468</t>
  </si>
  <si>
    <t>0000295473</t>
  </si>
  <si>
    <t>0000295476</t>
  </si>
  <si>
    <t>0000295478</t>
  </si>
  <si>
    <t>0000295480</t>
  </si>
  <si>
    <t>0000295482</t>
  </si>
  <si>
    <t>0000295492</t>
  </si>
  <si>
    <t>0000295493</t>
  </si>
  <si>
    <t>0000295495</t>
  </si>
  <si>
    <t>0000295510</t>
  </si>
  <si>
    <t>0000295515</t>
  </si>
  <si>
    <t>0000295528</t>
  </si>
  <si>
    <t>0000295529</t>
  </si>
  <si>
    <t>0000295530</t>
  </si>
  <si>
    <t>0000295531</t>
  </si>
  <si>
    <t>0000295535</t>
  </si>
  <si>
    <t>0000295543</t>
  </si>
  <si>
    <t>0000295544</t>
  </si>
  <si>
    <t>0000295545</t>
  </si>
  <si>
    <t>0000295546</t>
  </si>
  <si>
    <t>0000295558</t>
  </si>
  <si>
    <t>0000295560</t>
  </si>
  <si>
    <t>0000295562</t>
  </si>
  <si>
    <t>0000295579</t>
  </si>
  <si>
    <t>0000295582</t>
  </si>
  <si>
    <t>0000295583</t>
  </si>
  <si>
    <t>0000295584</t>
  </si>
  <si>
    <t>0000295586</t>
  </si>
  <si>
    <t>0000295587</t>
  </si>
  <si>
    <t>0000295588</t>
  </si>
  <si>
    <t>0000295593</t>
  </si>
  <si>
    <t>0000295598</t>
  </si>
  <si>
    <t>0000295602</t>
  </si>
  <si>
    <t>0000295613</t>
  </si>
  <si>
    <t>0000295615</t>
  </si>
  <si>
    <t>0000295616</t>
  </si>
  <si>
    <t>0000295618</t>
  </si>
  <si>
    <t>0000295620</t>
  </si>
  <si>
    <t>0000295621</t>
  </si>
  <si>
    <t>0000295630</t>
  </si>
  <si>
    <t>0000295631</t>
  </si>
  <si>
    <t>0000295633</t>
  </si>
  <si>
    <t>0000295634</t>
  </si>
  <si>
    <t>0000295636</t>
  </si>
  <si>
    <t>0000295637</t>
  </si>
  <si>
    <t>0000295639</t>
  </si>
  <si>
    <t>0000295641</t>
  </si>
  <si>
    <t>0000295646</t>
  </si>
  <si>
    <t>0000295647</t>
  </si>
  <si>
    <t>0000295652</t>
  </si>
  <si>
    <t>0000295653</t>
  </si>
  <si>
    <t>0000295654</t>
  </si>
  <si>
    <t>0000295658</t>
  </si>
  <si>
    <t>0000295663</t>
  </si>
  <si>
    <t>0000295665</t>
  </si>
  <si>
    <t>0000295666</t>
  </si>
  <si>
    <t>0000295667</t>
  </si>
  <si>
    <t>0000295669</t>
  </si>
  <si>
    <t>0000295673</t>
  </si>
  <si>
    <t>0000295674</t>
  </si>
  <si>
    <t>0000295676</t>
  </si>
  <si>
    <t>0000295677</t>
  </si>
  <si>
    <t>0000295678</t>
  </si>
  <si>
    <t>0000295681</t>
  </si>
  <si>
    <t>0000295686</t>
  </si>
  <si>
    <t>0000295687</t>
  </si>
  <si>
    <t>0000295688</t>
  </si>
  <si>
    <t>0000295689</t>
  </si>
  <si>
    <t>0000295690</t>
  </si>
  <si>
    <t>0000295691</t>
  </si>
  <si>
    <t>0000295693</t>
  </si>
  <si>
    <t>0000295694</t>
  </si>
  <si>
    <t>0000295696</t>
  </si>
  <si>
    <t>0000295697</t>
  </si>
  <si>
    <t>0000295699</t>
  </si>
  <si>
    <t>0000295701</t>
  </si>
  <si>
    <t>0000295702</t>
  </si>
  <si>
    <t>0000295703</t>
  </si>
  <si>
    <t>0000295704</t>
  </si>
  <si>
    <t>0000295705</t>
  </si>
  <si>
    <t>0000295707</t>
  </si>
  <si>
    <t>0000295712</t>
  </si>
  <si>
    <t>0000295713</t>
  </si>
  <si>
    <t>0000295714</t>
  </si>
  <si>
    <t>0000295720</t>
  </si>
  <si>
    <t>0000295724</t>
  </si>
  <si>
    <t>0000295725</t>
  </si>
  <si>
    <t>0000295726</t>
  </si>
  <si>
    <t>0000295734</t>
  </si>
  <si>
    <t>0000295735</t>
  </si>
  <si>
    <t>0000295738</t>
  </si>
  <si>
    <t>0000295739</t>
  </si>
  <si>
    <t>0000295740</t>
  </si>
  <si>
    <t>0000295741</t>
  </si>
  <si>
    <t>0000295742</t>
  </si>
  <si>
    <t>0000295743</t>
  </si>
  <si>
    <t>0000295744</t>
  </si>
  <si>
    <t>0000295745</t>
  </si>
  <si>
    <t>0000295747</t>
  </si>
  <si>
    <t>0000295748</t>
  </si>
  <si>
    <t>0000295749</t>
  </si>
  <si>
    <t>0000295750</t>
  </si>
  <si>
    <t>0000295751</t>
  </si>
  <si>
    <t>0000295752</t>
  </si>
  <si>
    <t>0000295755</t>
  </si>
  <si>
    <t>0000295756</t>
  </si>
  <si>
    <t>0000295757</t>
  </si>
  <si>
    <t>0000295760</t>
  </si>
  <si>
    <t>0000295761</t>
  </si>
  <si>
    <t>0000295762</t>
  </si>
  <si>
    <t>0000295768</t>
  </si>
  <si>
    <t>0000295769</t>
  </si>
  <si>
    <t>0000295770</t>
  </si>
  <si>
    <t>0000295774</t>
  </si>
  <si>
    <t>0000295775</t>
  </si>
  <si>
    <t>0000295776</t>
  </si>
  <si>
    <t>0000295777</t>
  </si>
  <si>
    <t>0000295778</t>
  </si>
  <si>
    <t>0000295781</t>
  </si>
  <si>
    <t>0000295782</t>
  </si>
  <si>
    <t>0000295783</t>
  </si>
  <si>
    <t>0000295784</t>
  </si>
  <si>
    <t>0000295785</t>
  </si>
  <si>
    <t>0000295797</t>
  </si>
  <si>
    <t>0000295798</t>
  </si>
  <si>
    <t>0000295799</t>
  </si>
  <si>
    <t>0000295800</t>
  </si>
  <si>
    <t>0000295802</t>
  </si>
  <si>
    <t>0000295803</t>
  </si>
  <si>
    <t>0000295804</t>
  </si>
  <si>
    <t>0000295805</t>
  </si>
  <si>
    <t>0000295806</t>
  </si>
  <si>
    <t>0000295807</t>
  </si>
  <si>
    <t>0000295808</t>
  </si>
  <si>
    <t>0000295809</t>
  </si>
  <si>
    <t>0000295812</t>
  </si>
  <si>
    <t>0000295814</t>
  </si>
  <si>
    <t>0000295815</t>
  </si>
  <si>
    <t>0000295817</t>
  </si>
  <si>
    <t>0000295818</t>
  </si>
  <si>
    <t>0000295819</t>
  </si>
  <si>
    <t>0000295820</t>
  </si>
  <si>
    <t>0000295827</t>
  </si>
  <si>
    <t>0000295834</t>
  </si>
  <si>
    <t>0000295839</t>
  </si>
  <si>
    <t>0000295848</t>
  </si>
  <si>
    <t>0000295849</t>
  </si>
  <si>
    <t>0000295851</t>
  </si>
  <si>
    <t>0000295852</t>
  </si>
  <si>
    <t>0000295853</t>
  </si>
  <si>
    <t>0000295854</t>
  </si>
  <si>
    <t>0000295858</t>
  </si>
  <si>
    <t>0000295861</t>
  </si>
  <si>
    <t>0000295862</t>
  </si>
  <si>
    <t>0000295863</t>
  </si>
  <si>
    <t>0000295864</t>
  </si>
  <si>
    <t>0000295865</t>
  </si>
  <si>
    <t>0000295866</t>
  </si>
  <si>
    <t>0000295867</t>
  </si>
  <si>
    <t>0000295868</t>
  </si>
  <si>
    <t>0000295869</t>
  </si>
  <si>
    <t>0000295870</t>
  </si>
  <si>
    <t>0000295873</t>
  </si>
  <si>
    <t>0000295874</t>
  </si>
  <si>
    <t>0000295877</t>
  </si>
  <si>
    <t>0000295879</t>
  </si>
  <si>
    <t>0000295881</t>
  </si>
  <si>
    <t>0000295882</t>
  </si>
  <si>
    <t>0000295884</t>
  </si>
  <si>
    <t>0000295885</t>
  </si>
  <si>
    <t>0000295886</t>
  </si>
  <si>
    <t>0000295888</t>
  </si>
  <si>
    <t>0000295889</t>
  </si>
  <si>
    <t>0000295890</t>
  </si>
  <si>
    <t>0000295892</t>
  </si>
  <si>
    <t>0000295893</t>
  </si>
  <si>
    <t>0000295894</t>
  </si>
  <si>
    <t>0000295895</t>
  </si>
  <si>
    <t>0000295896</t>
  </si>
  <si>
    <t>0000295899</t>
  </si>
  <si>
    <t>0000295900</t>
  </si>
  <si>
    <t>0000295901</t>
  </si>
  <si>
    <t>0000295902</t>
  </si>
  <si>
    <t>0000295903</t>
  </si>
  <si>
    <t>0000295904</t>
  </si>
  <si>
    <t>0000295905</t>
  </si>
  <si>
    <t>0000295907</t>
  </si>
  <si>
    <t>0000295908</t>
  </si>
  <si>
    <t>0000295911</t>
  </si>
  <si>
    <t>0000295912</t>
  </si>
  <si>
    <t>0000295914</t>
  </si>
  <si>
    <t>0000295916</t>
  </si>
  <si>
    <t>0000295918</t>
  </si>
  <si>
    <t>0000295919</t>
  </si>
  <si>
    <t>0000295925</t>
  </si>
  <si>
    <t>0000295927</t>
  </si>
  <si>
    <t>0000295928</t>
  </si>
  <si>
    <t>0000295929</t>
  </si>
  <si>
    <t>0000295932</t>
  </si>
  <si>
    <t>0000295934</t>
  </si>
  <si>
    <t>0000295935</t>
  </si>
  <si>
    <t>0000295936</t>
  </si>
  <si>
    <t>0000295938</t>
  </si>
  <si>
    <t>0000295939</t>
  </si>
  <si>
    <t>0000295942</t>
  </si>
  <si>
    <t>0000295945</t>
  </si>
  <si>
    <t>0000295946</t>
  </si>
  <si>
    <t>0000295948</t>
  </si>
  <si>
    <t>0000295950</t>
  </si>
  <si>
    <t>0000295951</t>
  </si>
  <si>
    <t>0000295955</t>
  </si>
  <si>
    <t>0000295956</t>
  </si>
  <si>
    <t>0000295958</t>
  </si>
  <si>
    <t>0000295961</t>
  </si>
  <si>
    <t>0000295964</t>
  </si>
  <si>
    <t>0000295965</t>
  </si>
  <si>
    <t>0000295966</t>
  </si>
  <si>
    <t>0000295967</t>
  </si>
  <si>
    <t>0000295968</t>
  </si>
  <si>
    <t>0000295969</t>
  </si>
  <si>
    <t>0000295970</t>
  </si>
  <si>
    <t>0000295971</t>
  </si>
  <si>
    <t>0000295972</t>
  </si>
  <si>
    <t>0000295973</t>
  </si>
  <si>
    <t>0000295975</t>
  </si>
  <si>
    <t>0000295977</t>
  </si>
  <si>
    <t>0000295978</t>
  </si>
  <si>
    <t>0000295983</t>
  </si>
  <si>
    <t>0000296001</t>
  </si>
  <si>
    <t>0000296002</t>
  </si>
  <si>
    <t>0000296003</t>
  </si>
  <si>
    <t>0000296004</t>
  </si>
  <si>
    <t>0000296005</t>
  </si>
  <si>
    <t>0000296008</t>
  </si>
  <si>
    <t>0000296010</t>
  </si>
  <si>
    <t>0000296011</t>
  </si>
  <si>
    <t>0000296013</t>
  </si>
  <si>
    <t>0000296014</t>
  </si>
  <si>
    <t>0000296015</t>
  </si>
  <si>
    <t>0000296016</t>
  </si>
  <si>
    <t>0000296017</t>
  </si>
  <si>
    <t>0000296023</t>
  </si>
  <si>
    <t>0000296024</t>
  </si>
  <si>
    <t>0000296025</t>
  </si>
  <si>
    <t>0000296026</t>
  </si>
  <si>
    <t>0000296028</t>
  </si>
  <si>
    <t>0000296029</t>
  </si>
  <si>
    <t>0000296031</t>
  </si>
  <si>
    <t>0000296032</t>
  </si>
  <si>
    <t>0000296033</t>
  </si>
  <si>
    <t>0000296034</t>
  </si>
  <si>
    <t>0000296035</t>
  </si>
  <si>
    <t>0000296037</t>
  </si>
  <si>
    <t>0000296038</t>
  </si>
  <si>
    <t>0000296039</t>
  </si>
  <si>
    <t>0000296042</t>
  </si>
  <si>
    <t>0000296043</t>
  </si>
  <si>
    <t>0000296044</t>
  </si>
  <si>
    <t>0000296047</t>
  </si>
  <si>
    <t>0000296049</t>
  </si>
  <si>
    <t>0000296050</t>
  </si>
  <si>
    <t>0000296052</t>
  </si>
  <si>
    <t>0000296054</t>
  </si>
  <si>
    <t>0000296059</t>
  </si>
  <si>
    <t>0000296064</t>
  </si>
  <si>
    <t>0000296066</t>
  </si>
  <si>
    <t>0000296068</t>
  </si>
  <si>
    <t>0000296069</t>
  </si>
  <si>
    <t>0000296070</t>
  </si>
  <si>
    <t>0000296071</t>
  </si>
  <si>
    <t>0000296072</t>
  </si>
  <si>
    <t>0000296073</t>
  </si>
  <si>
    <t>0000296074</t>
  </si>
  <si>
    <t>0000296075</t>
  </si>
  <si>
    <t>0000296078</t>
  </si>
  <si>
    <t>0000296081</t>
  </si>
  <si>
    <t>0000296082</t>
  </si>
  <si>
    <t>0000296083</t>
  </si>
  <si>
    <t>0000296084</t>
  </si>
  <si>
    <t>0000296085</t>
  </si>
  <si>
    <t>0000296086</t>
  </si>
  <si>
    <t>0000296087</t>
  </si>
  <si>
    <t>0000296088</t>
  </si>
  <si>
    <t>0000296089</t>
  </si>
  <si>
    <t>0000296090</t>
  </si>
  <si>
    <t>0000296091</t>
  </si>
  <si>
    <t>0000296092</t>
  </si>
  <si>
    <t>0000296093</t>
  </si>
  <si>
    <t>0000296094</t>
  </si>
  <si>
    <t>0000296103</t>
  </si>
  <si>
    <t>0000296104</t>
  </si>
  <si>
    <t>0000296105</t>
  </si>
  <si>
    <t>0000296108</t>
  </si>
  <si>
    <t>0000296109</t>
  </si>
  <si>
    <t>0000296111</t>
  </si>
  <si>
    <t>0000296113</t>
  </si>
  <si>
    <t>0000296116</t>
  </si>
  <si>
    <t>0000296117</t>
  </si>
  <si>
    <t>0000296120</t>
  </si>
  <si>
    <t>0000296124</t>
  </si>
  <si>
    <t>0000296130</t>
  </si>
  <si>
    <t>0000296140</t>
  </si>
  <si>
    <t>0000296141</t>
  </si>
  <si>
    <t>0000296142</t>
  </si>
  <si>
    <t>0000296143</t>
  </si>
  <si>
    <t>0000296144</t>
  </si>
  <si>
    <t>0000296145</t>
  </si>
  <si>
    <t>0000296146</t>
  </si>
  <si>
    <t>0000296147</t>
  </si>
  <si>
    <t>0000296148</t>
  </si>
  <si>
    <t>0000296151</t>
  </si>
  <si>
    <t>0000296152</t>
  </si>
  <si>
    <t>0000296153</t>
  </si>
  <si>
    <t>0000296160</t>
  </si>
  <si>
    <t>0000296162</t>
  </si>
  <si>
    <t>0000296170</t>
  </si>
  <si>
    <t>0000296172</t>
  </si>
  <si>
    <t>0000296173</t>
  </si>
  <si>
    <t>0000296174</t>
  </si>
  <si>
    <t>0000296175</t>
  </si>
  <si>
    <t>0000296176</t>
  </si>
  <si>
    <t>0000296177</t>
  </si>
  <si>
    <t>0000296180</t>
  </si>
  <si>
    <t>0000296181</t>
  </si>
  <si>
    <t>0000296182</t>
  </si>
  <si>
    <t>0000296183</t>
  </si>
  <si>
    <t>0000296184</t>
  </si>
  <si>
    <t>0000296185</t>
  </si>
  <si>
    <t>0000296186</t>
  </si>
  <si>
    <t>0000296187</t>
  </si>
  <si>
    <t>0000296188</t>
  </si>
  <si>
    <t>0000296189</t>
  </si>
  <si>
    <t>0000296190</t>
  </si>
  <si>
    <t>0000296192</t>
  </si>
  <si>
    <t>0000296197</t>
  </si>
  <si>
    <t>0000296198</t>
  </si>
  <si>
    <t>0000296199</t>
  </si>
  <si>
    <t>0000296200</t>
  </si>
  <si>
    <t>0000296202</t>
  </si>
  <si>
    <t>0000296203</t>
  </si>
  <si>
    <t>0000296205</t>
  </si>
  <si>
    <t>0000296209</t>
  </si>
  <si>
    <t>0000296212</t>
  </si>
  <si>
    <t>0000296213</t>
  </si>
  <si>
    <t>0000296216</t>
  </si>
  <si>
    <t>0000296217</t>
  </si>
  <si>
    <t>0000296218</t>
  </si>
  <si>
    <t>0000296219</t>
  </si>
  <si>
    <t>0000296222</t>
  </si>
  <si>
    <t>0000296225</t>
  </si>
  <si>
    <t>0000296229</t>
  </si>
  <si>
    <t>0000296236</t>
  </si>
  <si>
    <t>0000296240</t>
  </si>
  <si>
    <t>0000296242</t>
  </si>
  <si>
    <t>0000296247</t>
  </si>
  <si>
    <t>0000296248</t>
  </si>
  <si>
    <t>0000296249</t>
  </si>
  <si>
    <t>0000296250</t>
  </si>
  <si>
    <t>0000296251</t>
  </si>
  <si>
    <t>0000296252</t>
  </si>
  <si>
    <t>0000296253</t>
  </si>
  <si>
    <t>0000296254</t>
  </si>
  <si>
    <t>0000296255</t>
  </si>
  <si>
    <t>0000296256</t>
  </si>
  <si>
    <t>0000296258</t>
  </si>
  <si>
    <t>0000296259</t>
  </si>
  <si>
    <t>0000296260</t>
  </si>
  <si>
    <t>0000296261</t>
  </si>
  <si>
    <t>0000296264</t>
  </si>
  <si>
    <t>0000296267</t>
  </si>
  <si>
    <t>0000296268</t>
  </si>
  <si>
    <t>0000296269</t>
  </si>
  <si>
    <t>0000296270</t>
  </si>
  <si>
    <t>0000296271</t>
  </si>
  <si>
    <t>0000296272</t>
  </si>
  <si>
    <t>0000296273</t>
  </si>
  <si>
    <t>0000296274</t>
  </si>
  <si>
    <t>0000296275</t>
  </si>
  <si>
    <t>0000296276</t>
  </si>
  <si>
    <t>0000296281</t>
  </si>
  <si>
    <t>0000296282</t>
  </si>
  <si>
    <t>0000296283</t>
  </si>
  <si>
    <t>0000296284</t>
  </si>
  <si>
    <t>0000296285</t>
  </si>
  <si>
    <t>0000296286</t>
  </si>
  <si>
    <t>0000296289</t>
  </si>
  <si>
    <t>0000296291</t>
  </si>
  <si>
    <t>0000296293</t>
  </si>
  <si>
    <t>0000296294</t>
  </si>
  <si>
    <t>0000296298</t>
  </si>
  <si>
    <t>0000296300</t>
  </si>
  <si>
    <t>0000296306</t>
  </si>
  <si>
    <t>0000296307</t>
  </si>
  <si>
    <t>0000296309</t>
  </si>
  <si>
    <t>0000296314</t>
  </si>
  <si>
    <t>0000296315</t>
  </si>
  <si>
    <t>0000296317</t>
  </si>
  <si>
    <t>0000296321</t>
  </si>
  <si>
    <t>0000296323</t>
  </si>
  <si>
    <t>0000296324</t>
  </si>
  <si>
    <t>0000296325</t>
  </si>
  <si>
    <t>0000296326</t>
  </si>
  <si>
    <t>0000296327</t>
  </si>
  <si>
    <t>0000296328</t>
  </si>
  <si>
    <t>0000296330</t>
  </si>
  <si>
    <t>0000296332</t>
  </si>
  <si>
    <t>0000296333</t>
  </si>
  <si>
    <t>0000296335</t>
  </si>
  <si>
    <t>0000296336</t>
  </si>
  <si>
    <t>0000296342</t>
  </si>
  <si>
    <t>0000296348</t>
  </si>
  <si>
    <t>0000296349</t>
  </si>
  <si>
    <t>0000296351</t>
  </si>
  <si>
    <t>0000296356</t>
  </si>
  <si>
    <t>0000296357</t>
  </si>
  <si>
    <t>0000296365</t>
  </si>
  <si>
    <t>0000296367</t>
  </si>
  <si>
    <t>0000296374</t>
  </si>
  <si>
    <t>0000296382</t>
  </si>
  <si>
    <t>0000296386</t>
  </si>
  <si>
    <t>0000296387</t>
  </si>
  <si>
    <t>0000296388</t>
  </si>
  <si>
    <t>0000296389</t>
  </si>
  <si>
    <t>0000296390</t>
  </si>
  <si>
    <t>0000296391</t>
  </si>
  <si>
    <t>0000296392</t>
  </si>
  <si>
    <t>0000296393</t>
  </si>
  <si>
    <t>0000296395</t>
  </si>
  <si>
    <t>0000296396</t>
  </si>
  <si>
    <t>0000296401</t>
  </si>
  <si>
    <t>0000296402</t>
  </si>
  <si>
    <t>0000296403</t>
  </si>
  <si>
    <t>0000296406</t>
  </si>
  <si>
    <t>0000296410</t>
  </si>
  <si>
    <t>0000296413</t>
  </si>
  <si>
    <t>0000296414</t>
  </si>
  <si>
    <t>0000296418</t>
  </si>
  <si>
    <t>0000296426</t>
  </si>
  <si>
    <t>0000296427</t>
  </si>
  <si>
    <t>0000296428</t>
  </si>
  <si>
    <t>0000296429</t>
  </si>
  <si>
    <t>0000296431</t>
  </si>
  <si>
    <t>0000296434</t>
  </si>
  <si>
    <t>0000296435</t>
  </si>
  <si>
    <t>0000296436</t>
  </si>
  <si>
    <t>0000296437</t>
  </si>
  <si>
    <t>0000296440</t>
  </si>
  <si>
    <t>0000296443</t>
  </si>
  <si>
    <t>0000296445</t>
  </si>
  <si>
    <t>0000296446</t>
  </si>
  <si>
    <t>0000296447</t>
  </si>
  <si>
    <t>0000296448</t>
  </si>
  <si>
    <t>0000296450</t>
  </si>
  <si>
    <t>0000296451</t>
  </si>
  <si>
    <t>0000296452</t>
  </si>
  <si>
    <t>0000296453</t>
  </si>
  <si>
    <t>0000296456</t>
  </si>
  <si>
    <t>0000296457</t>
  </si>
  <si>
    <t>0000296458</t>
  </si>
  <si>
    <t>0000296459</t>
  </si>
  <si>
    <t>0000296460</t>
  </si>
  <si>
    <t>0000296463</t>
  </si>
  <si>
    <t>0000296464</t>
  </si>
  <si>
    <t>0000296465</t>
  </si>
  <si>
    <t>0000296466</t>
  </si>
  <si>
    <t>0000296468</t>
  </si>
  <si>
    <t>0000296470</t>
  </si>
  <si>
    <t>0000296471</t>
  </si>
  <si>
    <t>0000296472</t>
  </si>
  <si>
    <t>0000296473</t>
  </si>
  <si>
    <t>0000296476</t>
  </si>
  <si>
    <t>0000296477</t>
  </si>
  <si>
    <t>0000296479</t>
  </si>
  <si>
    <t>0000296489</t>
  </si>
  <si>
    <t>0000296490</t>
  </si>
  <si>
    <t>0000296495</t>
  </si>
  <si>
    <t>0000296501</t>
  </si>
  <si>
    <t>0000296506</t>
  </si>
  <si>
    <t>0000296507</t>
  </si>
  <si>
    <t>0000296508</t>
  </si>
  <si>
    <t>0000296510</t>
  </si>
  <si>
    <t>0000296511</t>
  </si>
  <si>
    <t>0000296512</t>
  </si>
  <si>
    <t>0000296519</t>
  </si>
  <si>
    <t>0000296521</t>
  </si>
  <si>
    <t>0000296525</t>
  </si>
  <si>
    <t>0000296526</t>
  </si>
  <si>
    <t>0000296527</t>
  </si>
  <si>
    <t>0000296528</t>
  </si>
  <si>
    <t>0000296529</t>
  </si>
  <si>
    <t>0000296530</t>
  </si>
  <si>
    <t>0000296531</t>
  </si>
  <si>
    <t>0000296532</t>
  </si>
  <si>
    <t>0000296533</t>
  </si>
  <si>
    <t>0000296534</t>
  </si>
  <si>
    <t>0000296535</t>
  </si>
  <si>
    <t>0000296536</t>
  </si>
  <si>
    <t>0000296538</t>
  </si>
  <si>
    <t>0000296541</t>
  </si>
  <si>
    <t>0000296542</t>
  </si>
  <si>
    <t>0000296543</t>
  </si>
  <si>
    <t>0000296544</t>
  </si>
  <si>
    <t>0000296552</t>
  </si>
  <si>
    <t>0000296553</t>
  </si>
  <si>
    <t>0000296557</t>
  </si>
  <si>
    <t>0000296558</t>
  </si>
  <si>
    <t>0000296559</t>
  </si>
  <si>
    <t>0000296560</t>
  </si>
  <si>
    <t>0000296561</t>
  </si>
  <si>
    <t>0000296562</t>
  </si>
  <si>
    <t>0000296563</t>
  </si>
  <si>
    <t>0000296564</t>
  </si>
  <si>
    <t>0000296567</t>
  </si>
  <si>
    <t>0000296568</t>
  </si>
  <si>
    <t>0000296570</t>
  </si>
  <si>
    <t>0000296573</t>
  </si>
  <si>
    <t>0000296574</t>
  </si>
  <si>
    <t>0000296576</t>
  </si>
  <si>
    <t>0000296577</t>
  </si>
  <si>
    <t>0000296578</t>
  </si>
  <si>
    <t>0000296579</t>
  </si>
  <si>
    <t>0000296580</t>
  </si>
  <si>
    <t>0000296581</t>
  </si>
  <si>
    <t>0000296582</t>
  </si>
  <si>
    <t>0000296583</t>
  </si>
  <si>
    <t>0000296584</t>
  </si>
  <si>
    <t>0000296585</t>
  </si>
  <si>
    <t>0000296586</t>
  </si>
  <si>
    <t>0000296587</t>
  </si>
  <si>
    <t>0000296588</t>
  </si>
  <si>
    <t>0000296589</t>
  </si>
  <si>
    <t>0000296591</t>
  </si>
  <si>
    <t>0000296593</t>
  </si>
  <si>
    <t>0000296594</t>
  </si>
  <si>
    <t>0000296595</t>
  </si>
  <si>
    <t>0000296596</t>
  </si>
  <si>
    <t>0000296598</t>
  </si>
  <si>
    <t>0000296599</t>
  </si>
  <si>
    <t>0000296600</t>
  </si>
  <si>
    <t>0000296605</t>
  </si>
  <si>
    <t>0000296609</t>
  </si>
  <si>
    <t>0000296611</t>
  </si>
  <si>
    <t>0000296612</t>
  </si>
  <si>
    <t>0000296616</t>
  </si>
  <si>
    <t>0000296617</t>
  </si>
  <si>
    <t>0000296618</t>
  </si>
  <si>
    <t>0000296619</t>
  </si>
  <si>
    <t>0000296620</t>
  </si>
  <si>
    <t>0000296621</t>
  </si>
  <si>
    <t>0000296622</t>
  </si>
  <si>
    <t>0000296623</t>
  </si>
  <si>
    <t>0000296624</t>
  </si>
  <si>
    <t>0000296625</t>
  </si>
  <si>
    <t>0000296626</t>
  </si>
  <si>
    <t>0000296630</t>
  </si>
  <si>
    <t>0000296632</t>
  </si>
  <si>
    <t>0000296634</t>
  </si>
  <si>
    <t>0000296635</t>
  </si>
  <si>
    <t>0000296637</t>
  </si>
  <si>
    <t>0000296640</t>
  </si>
  <si>
    <t>0000296641</t>
  </si>
  <si>
    <t>0000296642</t>
  </si>
  <si>
    <t>0000296644</t>
  </si>
  <si>
    <t>0000296645</t>
  </si>
  <si>
    <t>0000296646</t>
  </si>
  <si>
    <t>0000296647</t>
  </si>
  <si>
    <t>0000296648</t>
  </si>
  <si>
    <t>0000296649</t>
  </si>
  <si>
    <t>0000296650</t>
  </si>
  <si>
    <t>0000296651</t>
  </si>
  <si>
    <t>0000296652</t>
  </si>
  <si>
    <t>0000296653</t>
  </si>
  <si>
    <t>0000296654</t>
  </si>
  <si>
    <t>0000296658</t>
  </si>
  <si>
    <t>0000296659</t>
  </si>
  <si>
    <t>0000296663</t>
  </si>
  <si>
    <t>0000296664</t>
  </si>
  <si>
    <t>0000296666</t>
  </si>
  <si>
    <t>0000296670</t>
  </si>
  <si>
    <t>0000296671</t>
  </si>
  <si>
    <t>0000296675</t>
  </si>
  <si>
    <t>0000296676</t>
  </si>
  <si>
    <t>0000296678</t>
  </si>
  <si>
    <t>0000296680</t>
  </si>
  <si>
    <t>0000296681</t>
  </si>
  <si>
    <t>0000296682</t>
  </si>
  <si>
    <t>0000296683</t>
  </si>
  <si>
    <t>0000296685</t>
  </si>
  <si>
    <t>0000296688</t>
  </si>
  <si>
    <t>0000296691</t>
  </si>
  <si>
    <t>0000296692</t>
  </si>
  <si>
    <t>0000296693</t>
  </si>
  <si>
    <t>0000296694</t>
  </si>
  <si>
    <t>0000296696</t>
  </si>
  <si>
    <t>0000296698</t>
  </si>
  <si>
    <t>0000296700</t>
  </si>
  <si>
    <t>0000296701</t>
  </si>
  <si>
    <t>0000296702</t>
  </si>
  <si>
    <t>0000296704</t>
  </si>
  <si>
    <t>0000296713</t>
  </si>
  <si>
    <t>0000296714</t>
  </si>
  <si>
    <t>0000296715</t>
  </si>
  <si>
    <t>0000296716</t>
  </si>
  <si>
    <t>0000296717</t>
  </si>
  <si>
    <t>0000296720</t>
  </si>
  <si>
    <t>0000296721</t>
  </si>
  <si>
    <t>0000296723</t>
  </si>
  <si>
    <t>0000296725</t>
  </si>
  <si>
    <t>0000296726</t>
  </si>
  <si>
    <t>0000296727</t>
  </si>
  <si>
    <t>0000296728</t>
  </si>
  <si>
    <t>0000296730</t>
  </si>
  <si>
    <t>0000296731</t>
  </si>
  <si>
    <t>0000296734</t>
  </si>
  <si>
    <t>0000296735</t>
  </si>
  <si>
    <t>0000296738</t>
  </si>
  <si>
    <t>0000296742</t>
  </si>
  <si>
    <t>0000296743</t>
  </si>
  <si>
    <t>0000296744</t>
  </si>
  <si>
    <t>0000296746</t>
  </si>
  <si>
    <t>0000296747</t>
  </si>
  <si>
    <t>0000296748</t>
  </si>
  <si>
    <t>0000296749</t>
  </si>
  <si>
    <t>0000296750</t>
  </si>
  <si>
    <t>0000296751</t>
  </si>
  <si>
    <t>0000296752</t>
  </si>
  <si>
    <t>0000296755</t>
  </si>
  <si>
    <t>0000296757</t>
  </si>
  <si>
    <t>0000296758</t>
  </si>
  <si>
    <t>0000296759</t>
  </si>
  <si>
    <t>0000296760</t>
  </si>
  <si>
    <t>0000296762</t>
  </si>
  <si>
    <t>0000296763</t>
  </si>
  <si>
    <t>0000296764</t>
  </si>
  <si>
    <t>0000296765</t>
  </si>
  <si>
    <t>0000296766</t>
  </si>
  <si>
    <t>0000296767</t>
  </si>
  <si>
    <t>0000296769</t>
  </si>
  <si>
    <t>0000296770</t>
  </si>
  <si>
    <t>0000296771</t>
  </si>
  <si>
    <t>0000296772</t>
  </si>
  <si>
    <t>0000296773</t>
  </si>
  <si>
    <t>0000296775</t>
  </si>
  <si>
    <t>0000296781</t>
  </si>
  <si>
    <t>0000296783</t>
  </si>
  <si>
    <t>0000296784</t>
  </si>
  <si>
    <t>0000296786</t>
  </si>
  <si>
    <t>0000296791</t>
  </si>
  <si>
    <t>0000296793</t>
  </si>
  <si>
    <t>0000296795</t>
  </si>
  <si>
    <t>0000296796</t>
  </si>
  <si>
    <t>0000296797</t>
  </si>
  <si>
    <t>0000296798</t>
  </si>
  <si>
    <t>0000296799</t>
  </si>
  <si>
    <t>0000296800</t>
  </si>
  <si>
    <t>0000296801</t>
  </si>
  <si>
    <t>0000296803</t>
  </si>
  <si>
    <t>0000296805</t>
  </si>
  <si>
    <t>0000296815</t>
  </si>
  <si>
    <t>0000296816</t>
  </si>
  <si>
    <t>0000296818</t>
  </si>
  <si>
    <t>0000296819</t>
  </si>
  <si>
    <t>0000296821</t>
  </si>
  <si>
    <t>0000296823</t>
  </si>
  <si>
    <t>0000296824</t>
  </si>
  <si>
    <t>0000296825</t>
  </si>
  <si>
    <t>0000296826</t>
  </si>
  <si>
    <t>0000296827</t>
  </si>
  <si>
    <t>0000296828</t>
  </si>
  <si>
    <t>0000296829</t>
  </si>
  <si>
    <t>0000296830</t>
  </si>
  <si>
    <t>0000296832</t>
  </si>
  <si>
    <t>0000296833</t>
  </si>
  <si>
    <t>0000296835</t>
  </si>
  <si>
    <t>0000296836</t>
  </si>
  <si>
    <t>0000296838</t>
  </si>
  <si>
    <t>0000296840</t>
  </si>
  <si>
    <t>0000296845</t>
  </si>
  <si>
    <t>0000296846</t>
  </si>
  <si>
    <t>0000296847</t>
  </si>
  <si>
    <t>0000296851</t>
  </si>
  <si>
    <t>0000296854</t>
  </si>
  <si>
    <t>0000296858</t>
  </si>
  <si>
    <t>0000296859</t>
  </si>
  <si>
    <t>0000296860</t>
  </si>
  <si>
    <t>0000296861</t>
  </si>
  <si>
    <t>0000296862</t>
  </si>
  <si>
    <t>0000296865</t>
  </si>
  <si>
    <t>0000296872</t>
  </si>
  <si>
    <t>0000296878</t>
  </si>
  <si>
    <t>0000296880</t>
  </si>
  <si>
    <t>0000296884</t>
  </si>
  <si>
    <t>0000296885</t>
  </si>
  <si>
    <t>0000296886</t>
  </si>
  <si>
    <t>0000296887</t>
  </si>
  <si>
    <t>0000296888</t>
  </si>
  <si>
    <t>0000296889</t>
  </si>
  <si>
    <t>0000296890</t>
  </si>
  <si>
    <t>0000296891</t>
  </si>
  <si>
    <t>0000296892</t>
  </si>
  <si>
    <t>0000296893</t>
  </si>
  <si>
    <t>0000296894</t>
  </si>
  <si>
    <t>0000296896</t>
  </si>
  <si>
    <t>0000296897</t>
  </si>
  <si>
    <t>0000296898</t>
  </si>
  <si>
    <t>0000296899</t>
  </si>
  <si>
    <t>0000296900</t>
  </si>
  <si>
    <t>0000296902</t>
  </si>
  <si>
    <t>0000296903</t>
  </si>
  <si>
    <t>0000296909</t>
  </si>
  <si>
    <t>0000296910</t>
  </si>
  <si>
    <t>0000296912</t>
  </si>
  <si>
    <t>0000296913</t>
  </si>
  <si>
    <t>0000296914</t>
  </si>
  <si>
    <t>0000296915</t>
  </si>
  <si>
    <t>0000296916</t>
  </si>
  <si>
    <t>0000296917</t>
  </si>
  <si>
    <t>0000296918</t>
  </si>
  <si>
    <t>0000296919</t>
  </si>
  <si>
    <t>0000296920</t>
  </si>
  <si>
    <t>0000296921</t>
  </si>
  <si>
    <t>0000296923</t>
  </si>
  <si>
    <t>0000296926</t>
  </si>
  <si>
    <t>0000296939</t>
  </si>
  <si>
    <t>0000296941</t>
  </si>
  <si>
    <t>0000296948</t>
  </si>
  <si>
    <t>0000296950</t>
  </si>
  <si>
    <t>0000296952</t>
  </si>
  <si>
    <t>0000296953</t>
  </si>
  <si>
    <t>0000296956</t>
  </si>
  <si>
    <t>0000296963</t>
  </si>
  <si>
    <t>0000296964</t>
  </si>
  <si>
    <t>0000296965</t>
  </si>
  <si>
    <t>0000296966</t>
  </si>
  <si>
    <t>0000296967</t>
  </si>
  <si>
    <t>0000296968</t>
  </si>
  <si>
    <t>0000296970</t>
  </si>
  <si>
    <t>0000296973</t>
  </si>
  <si>
    <t>0000296976</t>
  </si>
  <si>
    <t>0000296980</t>
  </si>
  <si>
    <t>0000296981</t>
  </si>
  <si>
    <t>0000296984</t>
  </si>
  <si>
    <t>0000296988</t>
  </si>
  <si>
    <t>0000296992</t>
  </si>
  <si>
    <t>0000296993</t>
  </si>
  <si>
    <t>0000296995</t>
  </si>
  <si>
    <t>0000296996</t>
  </si>
  <si>
    <t>0000296997</t>
  </si>
  <si>
    <t>0000296998</t>
  </si>
  <si>
    <t>0000296999</t>
  </si>
  <si>
    <t>0000297000</t>
  </si>
  <si>
    <t>0000297005</t>
  </si>
  <si>
    <t>0000297010</t>
  </si>
  <si>
    <t>0000297017</t>
  </si>
  <si>
    <t>0000297018</t>
  </si>
  <si>
    <t>0000297020</t>
  </si>
  <si>
    <t>0000297022</t>
  </si>
  <si>
    <t>0000297023</t>
  </si>
  <si>
    <t>0000297024</t>
  </si>
  <si>
    <t>0000297025</t>
  </si>
  <si>
    <t>0000297026</t>
  </si>
  <si>
    <t>0000297032</t>
  </si>
  <si>
    <t>0000297034</t>
  </si>
  <si>
    <t>0000297035</t>
  </si>
  <si>
    <t>0000297036</t>
  </si>
  <si>
    <t>0000297037</t>
  </si>
  <si>
    <t>0000297038</t>
  </si>
  <si>
    <t>0000297042</t>
  </si>
  <si>
    <t>0000297043</t>
  </si>
  <si>
    <t>0000297045</t>
  </si>
  <si>
    <t>0000297046</t>
  </si>
  <si>
    <t>0000297047</t>
  </si>
  <si>
    <t>0000297048</t>
  </si>
  <si>
    <t>0000297050</t>
  </si>
  <si>
    <t>0000297052</t>
  </si>
  <si>
    <t>0000297053</t>
  </si>
  <si>
    <t>0000297054</t>
  </si>
  <si>
    <t>0000297055</t>
  </si>
  <si>
    <t>0000297059</t>
  </si>
  <si>
    <t>0000297061</t>
  </si>
  <si>
    <t>0000297066</t>
  </si>
  <si>
    <t>0000297067</t>
  </si>
  <si>
    <t>0000297071</t>
  </si>
  <si>
    <t>0000297072</t>
  </si>
  <si>
    <t>0000297073</t>
  </si>
  <si>
    <t>0000297074</t>
  </si>
  <si>
    <t>0000297075</t>
  </si>
  <si>
    <t>0000297076</t>
  </si>
  <si>
    <t>0000297077</t>
  </si>
  <si>
    <t>0000297078</t>
  </si>
  <si>
    <t>0000297080</t>
  </si>
  <si>
    <t>0000297082</t>
  </si>
  <si>
    <t>0000297085</t>
  </si>
  <si>
    <t>0000297088</t>
  </si>
  <si>
    <t>0000297090</t>
  </si>
  <si>
    <t>0000297091</t>
  </si>
  <si>
    <t>0000297093</t>
  </si>
  <si>
    <t>0000297101</t>
  </si>
  <si>
    <t>0000297104</t>
  </si>
  <si>
    <t>0000297105</t>
  </si>
  <si>
    <t>0000297107</t>
  </si>
  <si>
    <t>0000297108</t>
  </si>
  <si>
    <t>0000297110</t>
  </si>
  <si>
    <t>0000297111</t>
  </si>
  <si>
    <t>0000297113</t>
  </si>
  <si>
    <t>0000297115</t>
  </si>
  <si>
    <t>0000297120</t>
  </si>
  <si>
    <t>0000297121</t>
  </si>
  <si>
    <t>0000297122</t>
  </si>
  <si>
    <t>0000297123</t>
  </si>
  <si>
    <t>0000297124</t>
  </si>
  <si>
    <t>0000297131</t>
  </si>
  <si>
    <t>0000297132</t>
  </si>
  <si>
    <t>0000297133</t>
  </si>
  <si>
    <t>0000297134</t>
  </si>
  <si>
    <t>0000297137</t>
  </si>
  <si>
    <t>0000297138</t>
  </si>
  <si>
    <t>0000297139</t>
  </si>
  <si>
    <t>0000297140</t>
  </si>
  <si>
    <t>0000297143</t>
  </si>
  <si>
    <t>0000297145</t>
  </si>
  <si>
    <t>0000297151</t>
  </si>
  <si>
    <t>0000297159</t>
  </si>
  <si>
    <t>0000297164</t>
  </si>
  <si>
    <t>0000297170</t>
  </si>
  <si>
    <t>0000297173</t>
  </si>
  <si>
    <t>0000297175</t>
  </si>
  <si>
    <t>0000297179</t>
  </si>
  <si>
    <t>0000297180</t>
  </si>
  <si>
    <t>0000297183</t>
  </si>
  <si>
    <t>0000297184</t>
  </si>
  <si>
    <t>0000297187</t>
  </si>
  <si>
    <t>0000297188</t>
  </si>
  <si>
    <t>0000297194</t>
  </si>
  <si>
    <t>0000297195</t>
  </si>
  <si>
    <t>0000297202</t>
  </si>
  <si>
    <t>0000297203</t>
  </si>
  <si>
    <t>0000297213</t>
  </si>
  <si>
    <t>0000297214</t>
  </si>
  <si>
    <t>0000297215</t>
  </si>
  <si>
    <t>0000297216</t>
  </si>
  <si>
    <t>0000297217</t>
  </si>
  <si>
    <t>0000297218</t>
  </si>
  <si>
    <t>0000297219</t>
  </si>
  <si>
    <t>0000297220</t>
  </si>
  <si>
    <t>0000290491</t>
  </si>
  <si>
    <t>0000292481</t>
  </si>
  <si>
    <t>0000294398</t>
  </si>
  <si>
    <t>0000294832</t>
  </si>
  <si>
    <t>0000295095</t>
  </si>
  <si>
    <t>0000295142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</si>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</sst>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;\(#,##0.00\)"/>
    <numFmt numFmtId="165" formatCode="#####\ ####"/>
    <numFmt numFmtId="166" formatCode="#,##0.00_);\(#,##0.00\)"/>
    <numFmt numFmtId="167" formatCode="#,##0.00\ \ "/>
    <numFmt numFmtId="168" formatCode="#,##0.00;\(#,##0.00\)"/>
  </numFmts>
  <fonts count="7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Comic Sans MS"/>
      <family val="4"/>
    </font>
    <font>
      <b/>
      <sz val="12"/>
      <name val="Comic Sans MS"/>
      <family val="4"/>
    </font>
    <font>
      <sz val="10"/>
      <name val="Comic Sans MS"/>
      <family val="4"/>
    </font>
    <font>
      <sz val="11"/>
      <name val="Comic Sans MS"/>
      <family val="4"/>
    </font>
    <font>
      <b/>
      <sz val="11"/>
      <name val="Arial"/>
      <family val="2"/>
    </font>
    <font>
      <sz val="12"/>
      <name val="Comic Sans MS"/>
      <family val="4"/>
    </font>
    <font>
      <b/>
      <sz val="11"/>
      <name val="Comic Sans MS"/>
      <family val="4"/>
    </font>
    <font>
      <b/>
      <sz val="10"/>
      <color indexed="48"/>
      <name val="Comic Sans MS"/>
      <family val="4"/>
    </font>
    <font>
      <sz val="11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60"/>
      <name val="Calibri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10"/>
      <color indexed="60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3">
    <xf numFmtId="0" fontId="0" fillId="0" borderId="0">
      <alignment vertical="top"/>
    </xf>
    <xf numFmtId="0" fontId="47" fillId="0" borderId="0"/>
    <xf numFmtId="0" fontId="47" fillId="0" borderId="0"/>
    <xf numFmtId="0" fontId="47" fillId="0" borderId="0"/>
    <xf numFmtId="0" fontId="43" fillId="0" borderId="0"/>
    <xf numFmtId="0" fontId="42" fillId="0" borderId="0"/>
    <xf numFmtId="0" fontId="55" fillId="0" borderId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44" fillId="0" borderId="0">
      <alignment vertical="top"/>
    </xf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55" fillId="0" borderId="0"/>
    <xf numFmtId="0" fontId="28" fillId="17" borderId="43" applyNumberFormat="0" applyFont="0" applyAlignment="0" applyProtection="0"/>
    <xf numFmtId="0" fontId="27" fillId="0" borderId="0"/>
    <xf numFmtId="43" fontId="27" fillId="0" borderId="0" applyFont="0" applyFill="0" applyBorder="0" applyAlignment="0" applyProtection="0"/>
    <xf numFmtId="0" fontId="44" fillId="0" borderId="0">
      <alignment vertical="top"/>
    </xf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4" fillId="0" borderId="0"/>
    <xf numFmtId="43" fontId="2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3" fillId="0" borderId="0"/>
    <xf numFmtId="43" fontId="23" fillId="0" borderId="0" applyFont="0" applyFill="0" applyBorder="0" applyAlignment="0" applyProtection="0"/>
    <xf numFmtId="0" fontId="69" fillId="0" borderId="0">
      <alignment vertical="top"/>
    </xf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44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7" borderId="43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8">
    <xf numFmtId="0" fontId="0" fillId="0" borderId="0" xfId="0">
      <alignment vertical="top"/>
    </xf>
    <xf numFmtId="0" fontId="45" fillId="0" borderId="0" xfId="0" applyFont="1" applyAlignment="1">
      <alignment horizontal="left" vertical="top" wrapText="1" readingOrder="1"/>
    </xf>
    <xf numFmtId="0" fontId="0" fillId="2" borderId="0" xfId="0" applyFill="1">
      <alignment vertical="top"/>
    </xf>
    <xf numFmtId="0" fontId="45" fillId="2" borderId="0" xfId="0" applyFont="1" applyFill="1" applyAlignment="1">
      <alignment horizontal="left" vertical="top" wrapText="1" readingOrder="1"/>
    </xf>
    <xf numFmtId="0" fontId="45" fillId="2" borderId="0" xfId="0" applyFont="1" applyFill="1" applyAlignment="1">
      <alignment horizontal="right" vertical="top" wrapText="1" readingOrder="1"/>
    </xf>
    <xf numFmtId="0" fontId="0" fillId="3" borderId="0" xfId="0" applyFill="1">
      <alignment vertical="top"/>
    </xf>
    <xf numFmtId="0" fontId="48" fillId="4" borderId="1" xfId="1" applyFont="1" applyFill="1" applyBorder="1"/>
    <xf numFmtId="0" fontId="48" fillId="4" borderId="2" xfId="1" applyFont="1" applyFill="1" applyBorder="1"/>
    <xf numFmtId="0" fontId="49" fillId="4" borderId="2" xfId="1" applyFont="1" applyFill="1" applyBorder="1"/>
    <xf numFmtId="0" fontId="50" fillId="4" borderId="3" xfId="1" applyFont="1" applyFill="1" applyBorder="1"/>
    <xf numFmtId="0" fontId="48" fillId="0" borderId="0" xfId="1" applyFont="1"/>
    <xf numFmtId="0" fontId="49" fillId="0" borderId="4" xfId="1" applyFont="1" applyBorder="1" applyAlignment="1">
      <alignment horizontal="left"/>
    </xf>
    <xf numFmtId="0" fontId="51" fillId="0" borderId="5" xfId="1" applyFont="1" applyBorder="1"/>
    <xf numFmtId="0" fontId="51" fillId="0" borderId="5" xfId="1" applyFont="1" applyBorder="1" applyAlignment="1">
      <alignment horizontal="left"/>
    </xf>
    <xf numFmtId="0" fontId="52" fillId="0" borderId="5" xfId="1" applyFont="1" applyBorder="1" applyAlignment="1">
      <alignment horizontal="center"/>
    </xf>
    <xf numFmtId="0" fontId="48" fillId="5" borderId="5" xfId="1" applyFont="1" applyFill="1" applyBorder="1" applyAlignment="1">
      <alignment horizontal="center"/>
    </xf>
    <xf numFmtId="0" fontId="50" fillId="6" borderId="6" xfId="1" applyFont="1" applyFill="1" applyBorder="1" applyAlignment="1">
      <alignment horizontal="center"/>
    </xf>
    <xf numFmtId="0" fontId="51" fillId="4" borderId="4" xfId="1" applyFont="1" applyFill="1" applyBorder="1"/>
    <xf numFmtId="0" fontId="51" fillId="4" borderId="5" xfId="1" applyFont="1" applyFill="1" applyBorder="1"/>
    <xf numFmtId="0" fontId="53" fillId="4" borderId="5" xfId="1" applyFont="1" applyFill="1" applyBorder="1"/>
    <xf numFmtId="0" fontId="54" fillId="4" borderId="5" xfId="1" applyFont="1" applyFill="1" applyBorder="1"/>
    <xf numFmtId="0" fontId="55" fillId="4" borderId="5" xfId="1" applyFont="1" applyFill="1" applyBorder="1"/>
    <xf numFmtId="0" fontId="56" fillId="4" borderId="6" xfId="1" applyFont="1" applyFill="1" applyBorder="1"/>
    <xf numFmtId="0" fontId="49" fillId="0" borderId="7" xfId="1" applyFont="1" applyBorder="1" applyAlignment="1">
      <alignment horizontal="left"/>
    </xf>
    <xf numFmtId="0" fontId="52" fillId="0" borderId="8" xfId="1" applyFont="1" applyBorder="1"/>
    <xf numFmtId="17" fontId="49" fillId="6" borderId="8" xfId="1" applyNumberFormat="1" applyFont="1" applyFill="1" applyBorder="1" applyAlignment="1">
      <alignment horizontal="center"/>
    </xf>
    <xf numFmtId="0" fontId="49" fillId="0" borderId="8" xfId="1" applyFont="1" applyBorder="1"/>
    <xf numFmtId="0" fontId="50" fillId="0" borderId="9" xfId="1" applyFont="1" applyBorder="1" applyAlignment="1">
      <alignment horizontal="center"/>
    </xf>
    <xf numFmtId="0" fontId="49" fillId="0" borderId="10" xfId="1" applyFont="1" applyBorder="1" applyAlignment="1">
      <alignment horizontal="left"/>
    </xf>
    <xf numFmtId="0" fontId="52" fillId="0" borderId="11" xfId="1" applyFont="1" applyBorder="1"/>
    <xf numFmtId="17" fontId="49" fillId="0" borderId="11" xfId="1" applyNumberFormat="1" applyFont="1" applyBorder="1" applyAlignment="1">
      <alignment horizontal="center"/>
    </xf>
    <xf numFmtId="0" fontId="49" fillId="0" borderId="11" xfId="1" applyFont="1" applyBorder="1"/>
    <xf numFmtId="0" fontId="50" fillId="0" borderId="12" xfId="1" applyFont="1" applyBorder="1" applyAlignment="1">
      <alignment horizontal="center"/>
    </xf>
    <xf numFmtId="0" fontId="49" fillId="0" borderId="0" xfId="1" applyFont="1"/>
    <xf numFmtId="0" fontId="49" fillId="0" borderId="13" xfId="1" applyFont="1" applyBorder="1" applyAlignment="1">
      <alignment horizontal="center"/>
    </xf>
    <xf numFmtId="0" fontId="49" fillId="0" borderId="13" xfId="1" applyFont="1" applyBorder="1" applyAlignment="1">
      <alignment horizontal="centerContinuous"/>
    </xf>
    <xf numFmtId="0" fontId="50" fillId="0" borderId="14" xfId="1" applyFont="1" applyBorder="1" applyAlignment="1">
      <alignment horizontal="centerContinuous"/>
    </xf>
    <xf numFmtId="0" fontId="49" fillId="0" borderId="15" xfId="1" applyFont="1" applyBorder="1" applyAlignment="1">
      <alignment horizontal="center"/>
    </xf>
    <xf numFmtId="0" fontId="49" fillId="0" borderId="16" xfId="1" applyFont="1" applyBorder="1" applyAlignment="1">
      <alignment horizontal="center"/>
    </xf>
    <xf numFmtId="0" fontId="52" fillId="0" borderId="17" xfId="1" applyFont="1" applyBorder="1"/>
    <xf numFmtId="0" fontId="49" fillId="0" borderId="17" xfId="1" applyFont="1" applyBorder="1"/>
    <xf numFmtId="0" fontId="49" fillId="0" borderId="18" xfId="1" applyFont="1" applyBorder="1" applyAlignment="1">
      <alignment horizontal="center"/>
    </xf>
    <xf numFmtId="0" fontId="49" fillId="0" borderId="18" xfId="1" applyFont="1" applyBorder="1" applyAlignment="1">
      <alignment horizontal="centerContinuous"/>
    </xf>
    <xf numFmtId="0" fontId="50" fillId="0" borderId="19" xfId="1" applyFont="1" applyBorder="1" applyAlignment="1">
      <alignment horizontal="centerContinuous"/>
    </xf>
    <xf numFmtId="0" fontId="49" fillId="0" borderId="20" xfId="1" applyFont="1" applyBorder="1" applyAlignment="1">
      <alignment horizontal="center"/>
    </xf>
    <xf numFmtId="0" fontId="54" fillId="0" borderId="21" xfId="1" applyFont="1" applyBorder="1"/>
    <xf numFmtId="0" fontId="48" fillId="6" borderId="22" xfId="1" applyFont="1" applyFill="1" applyBorder="1"/>
    <xf numFmtId="0" fontId="56" fillId="6" borderId="23" xfId="1" applyFont="1" applyFill="1" applyBorder="1"/>
    <xf numFmtId="0" fontId="57" fillId="0" borderId="24" xfId="1" applyFont="1" applyBorder="1"/>
    <xf numFmtId="0" fontId="58" fillId="0" borderId="24" xfId="1" applyFont="1" applyBorder="1"/>
    <xf numFmtId="0" fontId="58" fillId="0" borderId="24" xfId="1" applyFont="1" applyBorder="1" applyAlignment="1">
      <alignment horizontal="center"/>
    </xf>
    <xf numFmtId="0" fontId="58" fillId="0" borderId="24" xfId="1" applyFont="1" applyBorder="1" applyAlignment="1">
      <alignment horizontal="centerContinuous"/>
    </xf>
    <xf numFmtId="0" fontId="56" fillId="0" borderId="25" xfId="1" applyFont="1" applyBorder="1" applyAlignment="1">
      <alignment horizontal="centerContinuous"/>
    </xf>
    <xf numFmtId="0" fontId="52" fillId="0" borderId="27" xfId="1" applyFont="1" applyBorder="1"/>
    <xf numFmtId="0" fontId="54" fillId="0" borderId="27" xfId="1" applyFont="1" applyBorder="1"/>
    <xf numFmtId="0" fontId="60" fillId="0" borderId="0" xfId="3" applyFont="1"/>
    <xf numFmtId="0" fontId="49" fillId="0" borderId="26" xfId="1" applyFont="1" applyBorder="1" applyAlignment="1">
      <alignment horizontal="center"/>
    </xf>
    <xf numFmtId="0" fontId="48" fillId="0" borderId="28" xfId="2" applyFont="1" applyBorder="1"/>
    <xf numFmtId="0" fontId="48" fillId="0" borderId="29" xfId="1" applyFont="1" applyBorder="1"/>
    <xf numFmtId="14" fontId="48" fillId="0" borderId="27" xfId="1" applyNumberFormat="1" applyFont="1" applyBorder="1" applyAlignment="1">
      <alignment horizontal="center"/>
    </xf>
    <xf numFmtId="0" fontId="57" fillId="0" borderId="27" xfId="1" applyFont="1" applyBorder="1" applyAlignment="1">
      <alignment horizontal="center"/>
    </xf>
    <xf numFmtId="4" fontId="50" fillId="0" borderId="0" xfId="0" applyNumberFormat="1" applyFont="1" applyAlignment="1"/>
    <xf numFmtId="4" fontId="50" fillId="0" borderId="30" xfId="1" applyNumberFormat="1" applyFont="1" applyBorder="1"/>
    <xf numFmtId="0" fontId="55" fillId="0" borderId="0" xfId="3" applyFont="1"/>
    <xf numFmtId="165" fontId="55" fillId="0" borderId="0" xfId="3" applyNumberFormat="1" applyFont="1" applyAlignment="1">
      <alignment horizontal="center"/>
    </xf>
    <xf numFmtId="166" fontId="55" fillId="0" borderId="0" xfId="3" applyNumberFormat="1" applyFont="1"/>
    <xf numFmtId="0" fontId="49" fillId="0" borderId="27" xfId="1" applyFont="1" applyBorder="1" applyAlignment="1">
      <alignment horizontal="center"/>
    </xf>
    <xf numFmtId="0" fontId="48" fillId="0" borderId="29" xfId="2" applyFont="1" applyBorder="1"/>
    <xf numFmtId="0" fontId="52" fillId="0" borderId="27" xfId="2" applyFont="1" applyBorder="1"/>
    <xf numFmtId="0" fontId="57" fillId="0" borderId="16" xfId="1" applyFont="1" applyBorder="1" applyAlignment="1">
      <alignment horizontal="center"/>
    </xf>
    <xf numFmtId="4" fontId="50" fillId="0" borderId="27" xfId="1" quotePrefix="1" applyNumberFormat="1" applyFont="1" applyBorder="1" applyAlignment="1">
      <alignment horizontal="right"/>
    </xf>
    <xf numFmtId="0" fontId="48" fillId="0" borderId="31" xfId="2" applyFont="1" applyBorder="1"/>
    <xf numFmtId="14" fontId="48" fillId="0" borderId="16" xfId="1" applyNumberFormat="1" applyFont="1" applyBorder="1" applyAlignment="1">
      <alignment horizontal="center"/>
    </xf>
    <xf numFmtId="0" fontId="52" fillId="0" borderId="16" xfId="2" applyFont="1" applyBorder="1"/>
    <xf numFmtId="14" fontId="48" fillId="0" borderId="29" xfId="1" applyNumberFormat="1" applyFont="1" applyBorder="1" applyAlignment="1">
      <alignment horizontal="center"/>
    </xf>
    <xf numFmtId="14" fontId="48" fillId="0" borderId="27" xfId="2" applyNumberFormat="1" applyFont="1" applyBorder="1" applyAlignment="1">
      <alignment horizontal="center"/>
    </xf>
    <xf numFmtId="0" fontId="57" fillId="0" borderId="27" xfId="2" applyFont="1" applyBorder="1" applyAlignment="1">
      <alignment horizontal="center"/>
    </xf>
    <xf numFmtId="4" fontId="50" fillId="0" borderId="27" xfId="2" quotePrefix="1" applyNumberFormat="1" applyFont="1" applyBorder="1" applyAlignment="1">
      <alignment horizontal="right"/>
    </xf>
    <xf numFmtId="4" fontId="50" fillId="0" borderId="27" xfId="2" applyNumberFormat="1" applyFont="1" applyBorder="1"/>
    <xf numFmtId="4" fontId="50" fillId="0" borderId="28" xfId="1" applyNumberFormat="1" applyFont="1" applyBorder="1"/>
    <xf numFmtId="4" fontId="50" fillId="0" borderId="27" xfId="2" applyNumberFormat="1" applyFont="1" applyBorder="1" applyAlignment="1">
      <alignment horizontal="right"/>
    </xf>
    <xf numFmtId="4" fontId="50" fillId="0" borderId="32" xfId="1" applyNumberFormat="1" applyFont="1" applyBorder="1"/>
    <xf numFmtId="164" fontId="50" fillId="0" borderId="27" xfId="1" quotePrefix="1" applyNumberFormat="1" applyFont="1" applyBorder="1" applyAlignment="1">
      <alignment horizontal="right"/>
    </xf>
    <xf numFmtId="4" fontId="50" fillId="0" borderId="27" xfId="1" applyNumberFormat="1" applyFont="1" applyBorder="1" applyAlignment="1">
      <alignment horizontal="right"/>
    </xf>
    <xf numFmtId="4" fontId="50" fillId="0" borderId="27" xfId="1" applyNumberFormat="1" applyFont="1" applyBorder="1"/>
    <xf numFmtId="0" fontId="49" fillId="0" borderId="0" xfId="1" applyFont="1" applyAlignment="1">
      <alignment horizontal="left"/>
    </xf>
    <xf numFmtId="14" fontId="49" fillId="0" borderId="0" xfId="1" quotePrefix="1" applyNumberFormat="1" applyFont="1"/>
    <xf numFmtId="0" fontId="52" fillId="0" borderId="0" xfId="1" applyFont="1"/>
    <xf numFmtId="0" fontId="50" fillId="0" borderId="0" xfId="1" applyFont="1"/>
    <xf numFmtId="0" fontId="52" fillId="0" borderId="0" xfId="1" applyFont="1" applyAlignment="1">
      <alignment horizontal="left"/>
    </xf>
    <xf numFmtId="0" fontId="57" fillId="0" borderId="0" xfId="1" applyFont="1" applyAlignment="1">
      <alignment horizontal="center"/>
    </xf>
    <xf numFmtId="167" fontId="50" fillId="0" borderId="0" xfId="1" quotePrefix="1" applyNumberFormat="1" applyFont="1" applyAlignment="1">
      <alignment horizontal="right"/>
    </xf>
    <xf numFmtId="167" fontId="50" fillId="0" borderId="0" xfId="1" applyNumberFormat="1" applyFont="1"/>
    <xf numFmtId="167" fontId="61" fillId="0" borderId="0" xfId="1" quotePrefix="1" applyNumberFormat="1" applyFont="1" applyAlignment="1">
      <alignment horizontal="right"/>
    </xf>
    <xf numFmtId="0" fontId="52" fillId="0" borderId="0" xfId="2" applyFont="1"/>
    <xf numFmtId="0" fontId="57" fillId="0" borderId="0" xfId="2" applyFont="1" applyAlignment="1">
      <alignment horizontal="center"/>
    </xf>
    <xf numFmtId="14" fontId="48" fillId="0" borderId="0" xfId="1" applyNumberFormat="1" applyFont="1" applyAlignment="1">
      <alignment horizontal="center"/>
    </xf>
    <xf numFmtId="0" fontId="48" fillId="0" borderId="0" xfId="2" applyFont="1"/>
    <xf numFmtId="14" fontId="48" fillId="0" borderId="0" xfId="2" applyNumberFormat="1" applyFont="1" applyAlignment="1">
      <alignment horizontal="center"/>
    </xf>
    <xf numFmtId="0" fontId="57" fillId="0" borderId="34" xfId="1" applyFont="1" applyBorder="1" applyAlignment="1">
      <alignment horizontal="center"/>
    </xf>
    <xf numFmtId="0" fontId="48" fillId="8" borderId="0" xfId="1" applyFont="1" applyFill="1"/>
    <xf numFmtId="0" fontId="48" fillId="9" borderId="0" xfId="1" applyFont="1" applyFill="1"/>
    <xf numFmtId="14" fontId="62" fillId="0" borderId="0" xfId="0" applyNumberFormat="1" applyFont="1">
      <alignment vertical="top"/>
    </xf>
    <xf numFmtId="0" fontId="62" fillId="0" borderId="0" xfId="0" applyFont="1">
      <alignment vertical="top"/>
    </xf>
    <xf numFmtId="0" fontId="0" fillId="10" borderId="0" xfId="0" applyFill="1">
      <alignment vertical="top"/>
    </xf>
    <xf numFmtId="0" fontId="48" fillId="11" borderId="0" xfId="1" applyFont="1" applyFill="1"/>
    <xf numFmtId="0" fontId="46" fillId="10" borderId="0" xfId="0" applyFont="1" applyFill="1">
      <alignment vertical="top"/>
    </xf>
    <xf numFmtId="0" fontId="49" fillId="0" borderId="21" xfId="1" applyFont="1" applyBorder="1" applyAlignment="1">
      <alignment horizontal="center"/>
    </xf>
    <xf numFmtId="0" fontId="52" fillId="0" borderId="35" xfId="1" applyFont="1" applyBorder="1"/>
    <xf numFmtId="0" fontId="52" fillId="0" borderId="18" xfId="1" applyFont="1" applyBorder="1"/>
    <xf numFmtId="0" fontId="54" fillId="0" borderId="18" xfId="1" applyFont="1" applyBorder="1"/>
    <xf numFmtId="0" fontId="55" fillId="0" borderId="36" xfId="1" applyFont="1" applyBorder="1"/>
    <xf numFmtId="0" fontId="56" fillId="0" borderId="37" xfId="1" applyFont="1" applyBorder="1"/>
    <xf numFmtId="14" fontId="59" fillId="0" borderId="18" xfId="1" applyNumberFormat="1" applyFont="1" applyBorder="1" applyAlignment="1">
      <alignment horizontal="center"/>
    </xf>
    <xf numFmtId="0" fontId="59" fillId="0" borderId="18" xfId="1" applyFont="1" applyBorder="1" applyAlignment="1">
      <alignment horizontal="center"/>
    </xf>
    <xf numFmtId="164" fontId="56" fillId="0" borderId="18" xfId="1" applyNumberFormat="1" applyFont="1" applyBorder="1" applyAlignment="1">
      <alignment horizontal="right"/>
    </xf>
    <xf numFmtId="164" fontId="56" fillId="0" borderId="33" xfId="1" applyNumberFormat="1" applyFont="1" applyBorder="1"/>
    <xf numFmtId="168" fontId="50" fillId="0" borderId="0" xfId="0" applyNumberFormat="1" applyFont="1" applyAlignment="1"/>
    <xf numFmtId="165" fontId="55" fillId="6" borderId="0" xfId="3" applyNumberFormat="1" applyFont="1" applyFill="1" applyAlignment="1">
      <alignment horizontal="center"/>
    </xf>
    <xf numFmtId="0" fontId="48" fillId="0" borderId="27" xfId="2" applyFont="1" applyBorder="1"/>
    <xf numFmtId="164" fontId="50" fillId="0" borderId="27" xfId="2" applyNumberFormat="1" applyFont="1" applyBorder="1" applyAlignment="1">
      <alignment horizontal="right"/>
    </xf>
    <xf numFmtId="14" fontId="48" fillId="0" borderId="28" xfId="2" applyNumberFormat="1" applyFont="1" applyBorder="1"/>
    <xf numFmtId="0" fontId="63" fillId="0" borderId="0" xfId="0" applyFont="1" applyAlignment="1"/>
    <xf numFmtId="4" fontId="63" fillId="0" borderId="0" xfId="0" applyNumberFormat="1" applyFont="1" applyAlignment="1"/>
    <xf numFmtId="164" fontId="63" fillId="0" borderId="0" xfId="0" applyNumberFormat="1" applyFont="1" applyAlignment="1"/>
    <xf numFmtId="164" fontId="48" fillId="0" borderId="0" xfId="0" applyNumberFormat="1" applyFont="1" applyAlignment="1">
      <alignment horizontal="center" wrapText="1"/>
    </xf>
    <xf numFmtId="164" fontId="48" fillId="12" borderId="0" xfId="0" applyNumberFormat="1" applyFont="1" applyFill="1" applyAlignment="1">
      <alignment horizontal="center" wrapText="1"/>
    </xf>
    <xf numFmtId="164" fontId="65" fillId="0" borderId="0" xfId="0" applyNumberFormat="1" applyFont="1" applyAlignment="1">
      <alignment horizontal="center" textRotation="90" wrapText="1"/>
    </xf>
    <xf numFmtId="164" fontId="65" fillId="0" borderId="0" xfId="0" applyNumberFormat="1" applyFont="1" applyAlignment="1">
      <alignment horizontal="center" wrapText="1"/>
    </xf>
    <xf numFmtId="165" fontId="65" fillId="12" borderId="0" xfId="0" applyNumberFormat="1" applyFont="1" applyFill="1" applyAlignment="1">
      <alignment horizontal="center" wrapText="1"/>
    </xf>
    <xf numFmtId="164" fontId="65" fillId="12" borderId="0" xfId="0" applyNumberFormat="1" applyFont="1" applyFill="1" applyAlignment="1">
      <alignment horizontal="center" wrapText="1"/>
    </xf>
    <xf numFmtId="0" fontId="48" fillId="0" borderId="0" xfId="0" applyFont="1" applyAlignment="1">
      <alignment wrapText="1"/>
    </xf>
    <xf numFmtId="4" fontId="48" fillId="0" borderId="0" xfId="0" applyNumberFormat="1" applyFont="1" applyAlignment="1">
      <alignment wrapText="1"/>
    </xf>
    <xf numFmtId="164" fontId="48" fillId="0" borderId="0" xfId="0" applyNumberFormat="1" applyFont="1" applyAlignment="1">
      <alignment horizontal="center"/>
    </xf>
    <xf numFmtId="164" fontId="48" fillId="12" borderId="0" xfId="0" applyNumberFormat="1" applyFont="1" applyFill="1" applyAlignment="1">
      <alignment horizontal="center"/>
    </xf>
    <xf numFmtId="164" fontId="66" fillId="12" borderId="0" xfId="0" applyNumberFormat="1" applyFont="1" applyFill="1" applyAlignment="1">
      <alignment horizontal="center"/>
    </xf>
    <xf numFmtId="0" fontId="66" fillId="12" borderId="0" xfId="0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164" fontId="65" fillId="0" borderId="0" xfId="0" applyNumberFormat="1" applyFont="1" applyAlignment="1">
      <alignment horizontal="center"/>
    </xf>
    <xf numFmtId="165" fontId="65" fillId="12" borderId="0" xfId="0" applyNumberFormat="1" applyFont="1" applyFill="1" applyAlignment="1">
      <alignment horizontal="center"/>
    </xf>
    <xf numFmtId="164" fontId="65" fillId="0" borderId="0" xfId="0" applyNumberFormat="1" applyFont="1" applyAlignment="1"/>
    <xf numFmtId="164" fontId="65" fillId="12" borderId="0" xfId="0" applyNumberFormat="1" applyFont="1" applyFill="1" applyAlignment="1"/>
    <xf numFmtId="164" fontId="48" fillId="0" borderId="42" xfId="0" applyNumberFormat="1" applyFont="1" applyBorder="1" applyAlignment="1">
      <alignment horizontal="center"/>
    </xf>
    <xf numFmtId="164" fontId="48" fillId="12" borderId="42" xfId="0" applyNumberFormat="1" applyFont="1" applyFill="1" applyBorder="1" applyAlignment="1">
      <alignment horizontal="center"/>
    </xf>
    <xf numFmtId="164" fontId="65" fillId="12" borderId="42" xfId="0" applyNumberFormat="1" applyFont="1" applyFill="1" applyBorder="1" applyAlignment="1">
      <alignment horizontal="center"/>
    </xf>
    <xf numFmtId="0" fontId="65" fillId="12" borderId="42" xfId="0" applyFont="1" applyFill="1" applyBorder="1" applyAlignment="1">
      <alignment horizontal="center"/>
    </xf>
    <xf numFmtId="164" fontId="65" fillId="0" borderId="42" xfId="0" applyNumberFormat="1" applyFont="1" applyBorder="1" applyAlignment="1">
      <alignment horizontal="center"/>
    </xf>
    <xf numFmtId="165" fontId="65" fillId="12" borderId="42" xfId="0" applyNumberFormat="1" applyFont="1" applyFill="1" applyBorder="1" applyAlignment="1">
      <alignment horizontal="center"/>
    </xf>
    <xf numFmtId="0" fontId="48" fillId="0" borderId="0" xfId="0" applyFont="1" applyAlignment="1"/>
    <xf numFmtId="4" fontId="48" fillId="0" borderId="0" xfId="0" applyNumberFormat="1" applyFont="1" applyAlignment="1"/>
    <xf numFmtId="164" fontId="63" fillId="12" borderId="0" xfId="0" applyNumberFormat="1" applyFont="1" applyFill="1" applyAlignment="1"/>
    <xf numFmtId="164" fontId="67" fillId="12" borderId="0" xfId="0" applyNumberFormat="1" applyFont="1" applyFill="1" applyAlignment="1">
      <alignment horizontal="center"/>
    </xf>
    <xf numFmtId="0" fontId="67" fillId="12" borderId="0" xfId="0" applyFont="1" applyFill="1" applyAlignment="1">
      <alignment horizontal="center"/>
    </xf>
    <xf numFmtId="164" fontId="67" fillId="0" borderId="0" xfId="0" applyNumberFormat="1" applyFont="1" applyAlignment="1"/>
    <xf numFmtId="165" fontId="67" fillId="12" borderId="0" xfId="0" applyNumberFormat="1" applyFont="1" applyFill="1" applyAlignment="1">
      <alignment horizontal="center"/>
    </xf>
    <xf numFmtId="164" fontId="67" fillId="12" borderId="0" xfId="0" applyNumberFormat="1" applyFont="1" applyFill="1" applyAlignment="1"/>
    <xf numFmtId="164" fontId="68" fillId="0" borderId="0" xfId="0" applyNumberFormat="1" applyFont="1" applyAlignment="1"/>
    <xf numFmtId="164" fontId="68" fillId="12" borderId="0" xfId="0" applyNumberFormat="1" applyFont="1" applyFill="1" applyAlignment="1"/>
    <xf numFmtId="0" fontId="64" fillId="12" borderId="0" xfId="0" applyFont="1" applyFill="1" applyAlignment="1">
      <alignment horizontal="center"/>
    </xf>
    <xf numFmtId="164" fontId="64" fillId="0" borderId="0" xfId="0" applyNumberFormat="1" applyFont="1" applyAlignment="1"/>
    <xf numFmtId="164" fontId="67" fillId="13" borderId="0" xfId="0" applyNumberFormat="1" applyFont="1" applyFill="1" applyAlignment="1"/>
    <xf numFmtId="165" fontId="63" fillId="0" borderId="0" xfId="0" applyNumberFormat="1" applyFont="1" applyAlignment="1"/>
    <xf numFmtId="2" fontId="63" fillId="0" borderId="0" xfId="0" applyNumberFormat="1" applyFont="1" applyAlignment="1"/>
    <xf numFmtId="164" fontId="63" fillId="13" borderId="0" xfId="0" applyNumberFormat="1" applyFont="1" applyFill="1" applyAlignment="1"/>
    <xf numFmtId="164" fontId="67" fillId="0" borderId="0" xfId="0" applyNumberFormat="1" applyFont="1" applyAlignment="1">
      <alignment horizontal="center"/>
    </xf>
    <xf numFmtId="0" fontId="67" fillId="0" borderId="0" xfId="0" applyFont="1" applyAlignment="1">
      <alignment horizontal="center"/>
    </xf>
    <xf numFmtId="165" fontId="67" fillId="0" borderId="0" xfId="0" applyNumberFormat="1" applyFont="1" applyAlignment="1">
      <alignment horizontal="center"/>
    </xf>
    <xf numFmtId="16" fontId="63" fillId="0" borderId="0" xfId="0" applyNumberFormat="1" applyFont="1" applyAlignment="1">
      <alignment horizontal="center"/>
    </xf>
    <xf numFmtId="16" fontId="48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wrapText="1"/>
    </xf>
    <xf numFmtId="164" fontId="48" fillId="14" borderId="0" xfId="0" applyNumberFormat="1" applyFont="1" applyFill="1" applyAlignment="1">
      <alignment horizontal="center" wrapText="1"/>
    </xf>
    <xf numFmtId="16" fontId="48" fillId="0" borderId="0" xfId="0" applyNumberFormat="1" applyFont="1" applyAlignment="1">
      <alignment horizontal="center"/>
    </xf>
    <xf numFmtId="164" fontId="48" fillId="14" borderId="0" xfId="0" applyNumberFormat="1" applyFont="1" applyFill="1" applyAlignment="1">
      <alignment horizontal="center"/>
    </xf>
    <xf numFmtId="16" fontId="48" fillId="0" borderId="42" xfId="0" applyNumberFormat="1" applyFont="1" applyBorder="1" applyAlignment="1">
      <alignment horizontal="center"/>
    </xf>
    <xf numFmtId="0" fontId="48" fillId="0" borderId="42" xfId="0" applyFont="1" applyBorder="1" applyAlignment="1">
      <alignment wrapText="1"/>
    </xf>
    <xf numFmtId="164" fontId="48" fillId="14" borderId="42" xfId="0" applyNumberFormat="1" applyFont="1" applyFill="1" applyBorder="1" applyAlignment="1">
      <alignment horizontal="center"/>
    </xf>
    <xf numFmtId="164" fontId="63" fillId="14" borderId="0" xfId="0" applyNumberFormat="1" applyFont="1" applyFill="1" applyAlignment="1"/>
    <xf numFmtId="164" fontId="63" fillId="15" borderId="0" xfId="0" applyNumberFormat="1" applyFont="1" applyFill="1" applyAlignment="1"/>
    <xf numFmtId="0" fontId="44" fillId="0" borderId="0" xfId="0" applyFont="1">
      <alignment vertical="top"/>
    </xf>
    <xf numFmtId="49" fontId="45" fillId="0" borderId="0" xfId="0" applyNumberFormat="1" applyFont="1" applyAlignment="1">
      <alignment horizontal="left" vertical="top" wrapText="1" readingOrder="1"/>
    </xf>
    <xf numFmtId="0" fontId="44" fillId="2" borderId="0" xfId="0" applyFont="1" applyFill="1" applyAlignment="1">
      <alignment horizontal="left" vertical="top"/>
    </xf>
    <xf numFmtId="0" fontId="44" fillId="16" borderId="0" xfId="0" applyFont="1" applyFill="1" applyAlignment="1">
      <alignment vertical="top" wrapText="1"/>
    </xf>
    <xf numFmtId="14" fontId="44" fillId="2" borderId="0" xfId="0" applyNumberFormat="1" applyFont="1" applyFill="1" applyAlignment="1">
      <alignment horizontal="left" vertical="top"/>
    </xf>
    <xf numFmtId="0" fontId="44" fillId="0" borderId="0" xfId="0" applyFont="1" applyAlignment="1">
      <alignment horizontal="left" vertical="top"/>
    </xf>
    <xf numFmtId="4" fontId="44" fillId="2" borderId="0" xfId="0" applyNumberFormat="1" applyFont="1" applyFill="1" applyAlignment="1">
      <alignment horizontal="right" vertical="top"/>
    </xf>
    <xf numFmtId="0" fontId="0" fillId="16" borderId="0" xfId="0" applyFill="1">
      <alignment vertical="top"/>
    </xf>
    <xf numFmtId="0" fontId="0" fillId="0" borderId="0" xfId="0" applyAlignment="1"/>
    <xf numFmtId="0" fontId="45" fillId="2" borderId="0" xfId="0" applyFont="1" applyFill="1" applyAlignment="1">
      <alignment horizontal="center" vertical="top" wrapText="1" readingOrder="1"/>
    </xf>
    <xf numFmtId="0" fontId="49" fillId="0" borderId="1" xfId="1" applyFont="1" applyBorder="1" applyAlignment="1">
      <alignment horizontal="center"/>
    </xf>
    <xf numFmtId="0" fontId="49" fillId="0" borderId="3" xfId="1" applyFont="1" applyBorder="1" applyAlignment="1">
      <alignment horizontal="center"/>
    </xf>
    <xf numFmtId="0" fontId="55" fillId="7" borderId="0" xfId="3" applyFont="1" applyFill="1" applyAlignment="1">
      <alignment horizontal="center"/>
    </xf>
    <xf numFmtId="0" fontId="68" fillId="0" borderId="0" xfId="0" applyFont="1" applyAlignment="1">
      <alignment horizontal="center"/>
    </xf>
    <xf numFmtId="17" fontId="68" fillId="0" borderId="0" xfId="0" applyNumberFormat="1" applyFont="1" applyAlignment="1">
      <alignment horizontal="center"/>
    </xf>
    <xf numFmtId="165" fontId="64" fillId="12" borderId="38" xfId="0" applyNumberFormat="1" applyFont="1" applyFill="1" applyBorder="1" applyAlignment="1">
      <alignment horizontal="center"/>
    </xf>
    <xf numFmtId="165" fontId="64" fillId="12" borderId="39" xfId="0" applyNumberFormat="1" applyFont="1" applyFill="1" applyBorder="1" applyAlignment="1">
      <alignment horizontal="center"/>
    </xf>
    <xf numFmtId="165" fontId="64" fillId="12" borderId="40" xfId="0" applyNumberFormat="1" applyFont="1" applyFill="1" applyBorder="1" applyAlignment="1">
      <alignment horizontal="center"/>
    </xf>
    <xf numFmtId="164" fontId="65" fillId="12" borderId="41" xfId="0" applyNumberFormat="1" applyFont="1" applyFill="1" applyBorder="1" applyAlignment="1">
      <alignment horizontal="center" wrapText="1"/>
    </xf>
    <xf numFmtId="0" fontId="48" fillId="0" borderId="0" xfId="0" applyFont="1" applyAlignment="1">
      <alignment horizontal="center"/>
    </xf>
  </cellXfs>
  <cellStyles count="233">
    <cellStyle name="Comma 10" xfId="39" xr:uid="{00000000-0005-0000-0000-000000000000}"/>
    <cellStyle name="Comma 10 2" xfId="93" xr:uid="{00000000-0005-0000-0000-000001000000}"/>
    <cellStyle name="Comma 10 2 2" xfId="179" xr:uid="{00000000-0005-0000-0000-000002000000}"/>
    <cellStyle name="Comma 10 3" xfId="135" xr:uid="{00000000-0005-0000-0000-000003000000}"/>
    <cellStyle name="Comma 11" xfId="41" xr:uid="{00000000-0005-0000-0000-000004000000}"/>
    <cellStyle name="Comma 11 2" xfId="95" xr:uid="{00000000-0005-0000-0000-000005000000}"/>
    <cellStyle name="Comma 11 2 2" xfId="181" xr:uid="{00000000-0005-0000-0000-000006000000}"/>
    <cellStyle name="Comma 11 3" xfId="137" xr:uid="{00000000-0005-0000-0000-000007000000}"/>
    <cellStyle name="Comma 12" xfId="43" xr:uid="{00000000-0005-0000-0000-000008000000}"/>
    <cellStyle name="Comma 12 2" xfId="97" xr:uid="{00000000-0005-0000-0000-000009000000}"/>
    <cellStyle name="Comma 12 2 2" xfId="183" xr:uid="{00000000-0005-0000-0000-00000A000000}"/>
    <cellStyle name="Comma 12 3" xfId="139" xr:uid="{00000000-0005-0000-0000-00000B000000}"/>
    <cellStyle name="Comma 13" xfId="45" xr:uid="{00000000-0005-0000-0000-00000C000000}"/>
    <cellStyle name="Comma 13 2" xfId="99" xr:uid="{00000000-0005-0000-0000-00000D000000}"/>
    <cellStyle name="Comma 13 2 2" xfId="185" xr:uid="{00000000-0005-0000-0000-00000E000000}"/>
    <cellStyle name="Comma 13 3" xfId="141" xr:uid="{00000000-0005-0000-0000-00000F000000}"/>
    <cellStyle name="Comma 14" xfId="47" xr:uid="{00000000-0005-0000-0000-000010000000}"/>
    <cellStyle name="Comma 14 2" xfId="101" xr:uid="{00000000-0005-0000-0000-000011000000}"/>
    <cellStyle name="Comma 14 2 2" xfId="187" xr:uid="{00000000-0005-0000-0000-000012000000}"/>
    <cellStyle name="Comma 14 3" xfId="143" xr:uid="{00000000-0005-0000-0000-000013000000}"/>
    <cellStyle name="Comma 15" xfId="53" xr:uid="{00000000-0005-0000-0000-000014000000}"/>
    <cellStyle name="Comma 15 2" xfId="104" xr:uid="{00000000-0005-0000-0000-000015000000}"/>
    <cellStyle name="Comma 15 2 2" xfId="190" xr:uid="{00000000-0005-0000-0000-000016000000}"/>
    <cellStyle name="Comma 15 3" xfId="146" xr:uid="{00000000-0005-0000-0000-000017000000}"/>
    <cellStyle name="Comma 16" xfId="56" xr:uid="{00000000-0005-0000-0000-000018000000}"/>
    <cellStyle name="Comma 16 2" xfId="106" xr:uid="{00000000-0005-0000-0000-000019000000}"/>
    <cellStyle name="Comma 16 2 2" xfId="192" xr:uid="{00000000-0005-0000-0000-00001A000000}"/>
    <cellStyle name="Comma 16 3" xfId="148" xr:uid="{00000000-0005-0000-0000-00001B000000}"/>
    <cellStyle name="Comma 17" xfId="58" xr:uid="{00000000-0005-0000-0000-00001C000000}"/>
    <cellStyle name="Comma 17 2" xfId="108" xr:uid="{00000000-0005-0000-0000-00001D000000}"/>
    <cellStyle name="Comma 17 2 2" xfId="194" xr:uid="{00000000-0005-0000-0000-00001E000000}"/>
    <cellStyle name="Comma 17 3" xfId="150" xr:uid="{00000000-0005-0000-0000-00001F000000}"/>
    <cellStyle name="Comma 18" xfId="62" xr:uid="{00000000-0005-0000-0000-000020000000}"/>
    <cellStyle name="Comma 18 2" xfId="110" xr:uid="{00000000-0005-0000-0000-000021000000}"/>
    <cellStyle name="Comma 18 2 2" xfId="196" xr:uid="{00000000-0005-0000-0000-000022000000}"/>
    <cellStyle name="Comma 18 3" xfId="152" xr:uid="{00000000-0005-0000-0000-000023000000}"/>
    <cellStyle name="Comma 19" xfId="66" xr:uid="{00000000-0005-0000-0000-000024000000}"/>
    <cellStyle name="Comma 19 2" xfId="154" xr:uid="{00000000-0005-0000-0000-000025000000}"/>
    <cellStyle name="Comma 2" xfId="9" xr:uid="{00000000-0005-0000-0000-000026000000}"/>
    <cellStyle name="Comma 2 2" xfId="77" xr:uid="{00000000-0005-0000-0000-000027000000}"/>
    <cellStyle name="Comma 2 2 2" xfId="163" xr:uid="{00000000-0005-0000-0000-000028000000}"/>
    <cellStyle name="Comma 2 3" xfId="119" xr:uid="{00000000-0005-0000-0000-000029000000}"/>
    <cellStyle name="Comma 20" xfId="69" xr:uid="{00000000-0005-0000-0000-00002A000000}"/>
    <cellStyle name="Comma 20 2" xfId="156" xr:uid="{00000000-0005-0000-0000-00002B000000}"/>
    <cellStyle name="Comma 21" xfId="71" xr:uid="{00000000-0005-0000-0000-00002C000000}"/>
    <cellStyle name="Comma 21 2" xfId="158" xr:uid="{00000000-0005-0000-0000-00002D000000}"/>
    <cellStyle name="Comma 22" xfId="112" xr:uid="{00000000-0005-0000-0000-00002E000000}"/>
    <cellStyle name="Comma 22 2" xfId="198" xr:uid="{00000000-0005-0000-0000-00002F000000}"/>
    <cellStyle name="Comma 23" xfId="114" xr:uid="{00000000-0005-0000-0000-000030000000}"/>
    <cellStyle name="Comma 23 2" xfId="200" xr:uid="{00000000-0005-0000-0000-000031000000}"/>
    <cellStyle name="Comma 24" xfId="202" xr:uid="{00000000-0005-0000-0000-000032000000}"/>
    <cellStyle name="Comma 25" xfId="204" xr:uid="{00000000-0005-0000-0000-000033000000}"/>
    <cellStyle name="Comma 26" xfId="206" xr:uid="{00000000-0005-0000-0000-000034000000}"/>
    <cellStyle name="Comma 27" xfId="208" xr:uid="{00000000-0005-0000-0000-000035000000}"/>
    <cellStyle name="Comma 28" xfId="210" xr:uid="{00000000-0005-0000-0000-000036000000}"/>
    <cellStyle name="Comma 29" xfId="212" xr:uid="{00000000-0005-0000-0000-000037000000}"/>
    <cellStyle name="Comma 3" xfId="12" xr:uid="{00000000-0005-0000-0000-000038000000}"/>
    <cellStyle name="Comma 3 2" xfId="79" xr:uid="{00000000-0005-0000-0000-000039000000}"/>
    <cellStyle name="Comma 3 2 2" xfId="165" xr:uid="{00000000-0005-0000-0000-00003A000000}"/>
    <cellStyle name="Comma 3 3" xfId="121" xr:uid="{00000000-0005-0000-0000-00003B000000}"/>
    <cellStyle name="Comma 30" xfId="214" xr:uid="{00000000-0005-0000-0000-00003C000000}"/>
    <cellStyle name="Comma 31" xfId="216" xr:uid="{00000000-0005-0000-0000-00003D000000}"/>
    <cellStyle name="Comma 32" xfId="218" xr:uid="{00000000-0005-0000-0000-00003E000000}"/>
    <cellStyle name="Comma 33" xfId="220" xr:uid="{00000000-0005-0000-0000-00003F000000}"/>
    <cellStyle name="Comma 34" xfId="222" xr:uid="{00000000-0005-0000-0000-000040000000}"/>
    <cellStyle name="Comma 35" xfId="224" xr:uid="{00000000-0005-0000-0000-000041000000}"/>
    <cellStyle name="Comma 36" xfId="226" xr:uid="{00000000-0005-0000-0000-000042000000}"/>
    <cellStyle name="Comma 37" xfId="228" xr:uid="{00000000-0005-0000-0000-000043000000}"/>
    <cellStyle name="Comma 38" xfId="230" xr:uid="{00000000-0005-0000-0000-000044000000}"/>
    <cellStyle name="Comma 39" xfId="232" xr:uid="{00000000-0005-0000-0000-000045000000}"/>
    <cellStyle name="Comma 4" xfId="14" xr:uid="{00000000-0005-0000-0000-000046000000}"/>
    <cellStyle name="Comma 4 2" xfId="81" xr:uid="{00000000-0005-0000-0000-000047000000}"/>
    <cellStyle name="Comma 4 2 2" xfId="167" xr:uid="{00000000-0005-0000-0000-000048000000}"/>
    <cellStyle name="Comma 4 3" xfId="123" xr:uid="{00000000-0005-0000-0000-000049000000}"/>
    <cellStyle name="Comma 5" xfId="16" xr:uid="{00000000-0005-0000-0000-00004A000000}"/>
    <cellStyle name="Comma 5 2" xfId="83" xr:uid="{00000000-0005-0000-0000-00004B000000}"/>
    <cellStyle name="Comma 5 2 2" xfId="169" xr:uid="{00000000-0005-0000-0000-00004C000000}"/>
    <cellStyle name="Comma 5 3" xfId="125" xr:uid="{00000000-0005-0000-0000-00004D000000}"/>
    <cellStyle name="Comma 6" xfId="18" xr:uid="{00000000-0005-0000-0000-00004E000000}"/>
    <cellStyle name="Comma 6 2" xfId="85" xr:uid="{00000000-0005-0000-0000-00004F000000}"/>
    <cellStyle name="Comma 6 2 2" xfId="171" xr:uid="{00000000-0005-0000-0000-000050000000}"/>
    <cellStyle name="Comma 6 3" xfId="127" xr:uid="{00000000-0005-0000-0000-000051000000}"/>
    <cellStyle name="Comma 7" xfId="20" xr:uid="{00000000-0005-0000-0000-000052000000}"/>
    <cellStyle name="Comma 7 2" xfId="87" xr:uid="{00000000-0005-0000-0000-000053000000}"/>
    <cellStyle name="Comma 7 2 2" xfId="173" xr:uid="{00000000-0005-0000-0000-000054000000}"/>
    <cellStyle name="Comma 7 3" xfId="129" xr:uid="{00000000-0005-0000-0000-000055000000}"/>
    <cellStyle name="Comma 8" xfId="22" xr:uid="{00000000-0005-0000-0000-000056000000}"/>
    <cellStyle name="Comma 8 2" xfId="89" xr:uid="{00000000-0005-0000-0000-000057000000}"/>
    <cellStyle name="Comma 8 2 2" xfId="175" xr:uid="{00000000-0005-0000-0000-000058000000}"/>
    <cellStyle name="Comma 8 3" xfId="131" xr:uid="{00000000-0005-0000-0000-000059000000}"/>
    <cellStyle name="Comma 9" xfId="37" xr:uid="{00000000-0005-0000-0000-00005A000000}"/>
    <cellStyle name="Comma 9 2" xfId="91" xr:uid="{00000000-0005-0000-0000-00005B000000}"/>
    <cellStyle name="Comma 9 2 2" xfId="177" xr:uid="{00000000-0005-0000-0000-00005C000000}"/>
    <cellStyle name="Comma 9 3" xfId="133" xr:uid="{00000000-0005-0000-0000-00005D000000}"/>
    <cellStyle name="Normal" xfId="0" builtinId="0"/>
    <cellStyle name="Normal 10" xfId="15" xr:uid="{00000000-0005-0000-0000-000060000000}"/>
    <cellStyle name="Normal 10 2" xfId="23" xr:uid="{00000000-0005-0000-0000-000061000000}"/>
    <cellStyle name="Normal 10 3" xfId="82" xr:uid="{00000000-0005-0000-0000-000062000000}"/>
    <cellStyle name="Normal 10 3 2" xfId="168" xr:uid="{00000000-0005-0000-0000-000063000000}"/>
    <cellStyle name="Normal 10 4" xfId="124" xr:uid="{00000000-0005-0000-0000-000064000000}"/>
    <cellStyle name="Normal 11" xfId="17" xr:uid="{00000000-0005-0000-0000-000065000000}"/>
    <cellStyle name="Normal 11 2" xfId="48" xr:uid="{00000000-0005-0000-0000-000066000000}"/>
    <cellStyle name="Normal 11 3" xfId="49" xr:uid="{00000000-0005-0000-0000-000067000000}"/>
    <cellStyle name="Normal 11 3 2" xfId="54" xr:uid="{00000000-0005-0000-0000-000068000000}"/>
    <cellStyle name="Normal 11 4" xfId="84" xr:uid="{00000000-0005-0000-0000-000069000000}"/>
    <cellStyle name="Normal 11 4 2" xfId="170" xr:uid="{00000000-0005-0000-0000-00006A000000}"/>
    <cellStyle name="Normal 11 5" xfId="126" xr:uid="{00000000-0005-0000-0000-00006B000000}"/>
    <cellStyle name="Normal 12" xfId="19" xr:uid="{00000000-0005-0000-0000-00006C000000}"/>
    <cellStyle name="Normal 12 2" xfId="59" xr:uid="{00000000-0005-0000-0000-00006D000000}"/>
    <cellStyle name="Normal 12 3" xfId="86" xr:uid="{00000000-0005-0000-0000-00006E000000}"/>
    <cellStyle name="Normal 12 3 2" xfId="172" xr:uid="{00000000-0005-0000-0000-00006F000000}"/>
    <cellStyle name="Normal 12 4" xfId="128" xr:uid="{00000000-0005-0000-0000-000070000000}"/>
    <cellStyle name="Normal 13" xfId="21" xr:uid="{00000000-0005-0000-0000-000071000000}"/>
    <cellStyle name="Normal 13 2" xfId="60" xr:uid="{00000000-0005-0000-0000-000072000000}"/>
    <cellStyle name="Normal 13 3" xfId="88" xr:uid="{00000000-0005-0000-0000-000073000000}"/>
    <cellStyle name="Normal 13 3 2" xfId="174" xr:uid="{00000000-0005-0000-0000-000074000000}"/>
    <cellStyle name="Normal 13 4" xfId="130" xr:uid="{00000000-0005-0000-0000-000075000000}"/>
    <cellStyle name="Normal 14" xfId="36" xr:uid="{00000000-0005-0000-0000-000076000000}"/>
    <cellStyle name="Normal 14 2" xfId="63" xr:uid="{00000000-0005-0000-0000-000077000000}"/>
    <cellStyle name="Normal 14 3" xfId="90" xr:uid="{00000000-0005-0000-0000-000078000000}"/>
    <cellStyle name="Normal 14 3 2" xfId="176" xr:uid="{00000000-0005-0000-0000-000079000000}"/>
    <cellStyle name="Normal 14 4" xfId="132" xr:uid="{00000000-0005-0000-0000-00007A000000}"/>
    <cellStyle name="Normal 15" xfId="38" xr:uid="{00000000-0005-0000-0000-00007B000000}"/>
    <cellStyle name="Normal 15 2" xfId="64" xr:uid="{00000000-0005-0000-0000-00007C000000}"/>
    <cellStyle name="Normal 15 3" xfId="67" xr:uid="{00000000-0005-0000-0000-00007D000000}"/>
    <cellStyle name="Normal 15 3 2" xfId="72" xr:uid="{00000000-0005-0000-0000-00007E000000}"/>
    <cellStyle name="Normal 15 4" xfId="92" xr:uid="{00000000-0005-0000-0000-00007F000000}"/>
    <cellStyle name="Normal 15 4 2" xfId="178" xr:uid="{00000000-0005-0000-0000-000080000000}"/>
    <cellStyle name="Normal 15 5" xfId="134" xr:uid="{00000000-0005-0000-0000-000081000000}"/>
    <cellStyle name="Normal 16" xfId="40" xr:uid="{00000000-0005-0000-0000-000082000000}"/>
    <cellStyle name="Normal 16 2" xfId="94" xr:uid="{00000000-0005-0000-0000-000083000000}"/>
    <cellStyle name="Normal 16 2 2" xfId="180" xr:uid="{00000000-0005-0000-0000-000084000000}"/>
    <cellStyle name="Normal 16 3" xfId="136" xr:uid="{00000000-0005-0000-0000-000085000000}"/>
    <cellStyle name="Normal 17" xfId="42" xr:uid="{00000000-0005-0000-0000-000086000000}"/>
    <cellStyle name="Normal 17 2" xfId="96" xr:uid="{00000000-0005-0000-0000-000087000000}"/>
    <cellStyle name="Normal 17 2 2" xfId="182" xr:uid="{00000000-0005-0000-0000-000088000000}"/>
    <cellStyle name="Normal 17 3" xfId="138" xr:uid="{00000000-0005-0000-0000-000089000000}"/>
    <cellStyle name="Normal 18" xfId="44" xr:uid="{00000000-0005-0000-0000-00008A000000}"/>
    <cellStyle name="Normal 18 2" xfId="98" xr:uid="{00000000-0005-0000-0000-00008B000000}"/>
    <cellStyle name="Normal 18 2 2" xfId="184" xr:uid="{00000000-0005-0000-0000-00008C000000}"/>
    <cellStyle name="Normal 18 3" xfId="140" xr:uid="{00000000-0005-0000-0000-00008D000000}"/>
    <cellStyle name="Normal 19" xfId="46" xr:uid="{00000000-0005-0000-0000-00008E000000}"/>
    <cellStyle name="Normal 19 2" xfId="100" xr:uid="{00000000-0005-0000-0000-00008F000000}"/>
    <cellStyle name="Normal 19 2 2" xfId="186" xr:uid="{00000000-0005-0000-0000-000090000000}"/>
    <cellStyle name="Normal 19 3" xfId="142" xr:uid="{00000000-0005-0000-0000-000091000000}"/>
    <cellStyle name="Normal 2" xfId="4" xr:uid="{00000000-0005-0000-0000-000092000000}"/>
    <cellStyle name="Normal 2 2" xfId="73" xr:uid="{00000000-0005-0000-0000-000093000000}"/>
    <cellStyle name="Normal 2 2 2" xfId="159" xr:uid="{00000000-0005-0000-0000-000094000000}"/>
    <cellStyle name="Normal 2 3" xfId="115" xr:uid="{00000000-0005-0000-0000-000095000000}"/>
    <cellStyle name="Normal 20" xfId="52" xr:uid="{00000000-0005-0000-0000-000096000000}"/>
    <cellStyle name="Normal 20 2" xfId="103" xr:uid="{00000000-0005-0000-0000-000097000000}"/>
    <cellStyle name="Normal 20 2 2" xfId="189" xr:uid="{00000000-0005-0000-0000-000098000000}"/>
    <cellStyle name="Normal 20 3" xfId="145" xr:uid="{00000000-0005-0000-0000-000099000000}"/>
    <cellStyle name="Normal 21" xfId="55" xr:uid="{00000000-0005-0000-0000-00009A000000}"/>
    <cellStyle name="Normal 21 2" xfId="105" xr:uid="{00000000-0005-0000-0000-00009B000000}"/>
    <cellStyle name="Normal 21 2 2" xfId="191" xr:uid="{00000000-0005-0000-0000-00009C000000}"/>
    <cellStyle name="Normal 21 3" xfId="147" xr:uid="{00000000-0005-0000-0000-00009D000000}"/>
    <cellStyle name="Normal 22" xfId="57" xr:uid="{00000000-0005-0000-0000-00009E000000}"/>
    <cellStyle name="Normal 22 2" xfId="107" xr:uid="{00000000-0005-0000-0000-00009F000000}"/>
    <cellStyle name="Normal 22 2 2" xfId="193" xr:uid="{00000000-0005-0000-0000-0000A0000000}"/>
    <cellStyle name="Normal 22 3" xfId="149" xr:uid="{00000000-0005-0000-0000-0000A1000000}"/>
    <cellStyle name="Normal 23" xfId="61" xr:uid="{00000000-0005-0000-0000-0000A2000000}"/>
    <cellStyle name="Normal 23 2" xfId="109" xr:uid="{00000000-0005-0000-0000-0000A3000000}"/>
    <cellStyle name="Normal 23 2 2" xfId="195" xr:uid="{00000000-0005-0000-0000-0000A4000000}"/>
    <cellStyle name="Normal 23 3" xfId="151" xr:uid="{00000000-0005-0000-0000-0000A5000000}"/>
    <cellStyle name="Normal 24" xfId="65" xr:uid="{00000000-0005-0000-0000-0000A6000000}"/>
    <cellStyle name="Normal 24 2" xfId="153" xr:uid="{00000000-0005-0000-0000-0000A7000000}"/>
    <cellStyle name="Normal 25" xfId="68" xr:uid="{00000000-0005-0000-0000-0000A8000000}"/>
    <cellStyle name="Normal 25 2" xfId="155" xr:uid="{00000000-0005-0000-0000-0000A9000000}"/>
    <cellStyle name="Normal 26" xfId="70" xr:uid="{00000000-0005-0000-0000-0000AA000000}"/>
    <cellStyle name="Normal 26 2" xfId="157" xr:uid="{00000000-0005-0000-0000-0000AB000000}"/>
    <cellStyle name="Normal 27" xfId="111" xr:uid="{00000000-0005-0000-0000-0000AC000000}"/>
    <cellStyle name="Normal 27 2" xfId="197" xr:uid="{00000000-0005-0000-0000-0000AD000000}"/>
    <cellStyle name="Normal 28" xfId="113" xr:uid="{00000000-0005-0000-0000-0000AE000000}"/>
    <cellStyle name="Normal 28 2" xfId="199" xr:uid="{00000000-0005-0000-0000-0000AF000000}"/>
    <cellStyle name="Normal 29" xfId="201" xr:uid="{00000000-0005-0000-0000-0000B0000000}"/>
    <cellStyle name="Normal 3" xfId="5" xr:uid="{00000000-0005-0000-0000-0000B1000000}"/>
    <cellStyle name="Normal 3 2" xfId="50" xr:uid="{00000000-0005-0000-0000-0000B2000000}"/>
    <cellStyle name="Normal 3 3" xfId="74" xr:uid="{00000000-0005-0000-0000-0000B3000000}"/>
    <cellStyle name="Normal 3 3 2" xfId="160" xr:uid="{00000000-0005-0000-0000-0000B4000000}"/>
    <cellStyle name="Normal 3 4" xfId="116" xr:uid="{00000000-0005-0000-0000-0000B5000000}"/>
    <cellStyle name="Normal 30" xfId="203" xr:uid="{00000000-0005-0000-0000-0000B6000000}"/>
    <cellStyle name="Normal 31" xfId="205" xr:uid="{00000000-0005-0000-0000-0000B7000000}"/>
    <cellStyle name="Normal 32" xfId="207" xr:uid="{00000000-0005-0000-0000-0000B8000000}"/>
    <cellStyle name="Normal 33" xfId="209" xr:uid="{00000000-0005-0000-0000-0000B9000000}"/>
    <cellStyle name="Normal 34" xfId="211" xr:uid="{00000000-0005-0000-0000-0000BA000000}"/>
    <cellStyle name="Normal 35" xfId="213" xr:uid="{00000000-0005-0000-0000-0000BB000000}"/>
    <cellStyle name="Normal 36" xfId="215" xr:uid="{00000000-0005-0000-0000-0000BC000000}"/>
    <cellStyle name="Normal 37" xfId="217" xr:uid="{00000000-0005-0000-0000-0000BD000000}"/>
    <cellStyle name="Normal 38" xfId="219" xr:uid="{00000000-0005-0000-0000-0000BE000000}"/>
    <cellStyle name="Normal 39" xfId="221" xr:uid="{00000000-0005-0000-0000-0000BF000000}"/>
    <cellStyle name="Normal 4" xfId="6" xr:uid="{00000000-0005-0000-0000-0000C0000000}"/>
    <cellStyle name="Normal 40" xfId="223" xr:uid="{00000000-0005-0000-0000-0000C1000000}"/>
    <cellStyle name="Normal 41" xfId="225" xr:uid="{00000000-0005-0000-0000-0000C2000000}"/>
    <cellStyle name="Normal 42" xfId="227" xr:uid="{00000000-0005-0000-0000-0000C3000000}"/>
    <cellStyle name="Normal 43" xfId="229" xr:uid="{00000000-0005-0000-0000-0000C4000000}"/>
    <cellStyle name="Normal 44" xfId="231" xr:uid="{00000000-0005-0000-0000-0000C5000000}"/>
    <cellStyle name="Normal 5" xfId="7" xr:uid="{00000000-0005-0000-0000-0000C6000000}"/>
    <cellStyle name="Normal 5 2" xfId="75" xr:uid="{00000000-0005-0000-0000-0000C7000000}"/>
    <cellStyle name="Normal 5 2 2" xfId="161" xr:uid="{00000000-0005-0000-0000-0000C8000000}"/>
    <cellStyle name="Normal 5 3" xfId="117" xr:uid="{00000000-0005-0000-0000-0000C9000000}"/>
    <cellStyle name="Normal 6" xfId="8" xr:uid="{00000000-0005-0000-0000-0000CA000000}"/>
    <cellStyle name="Normal 6 2" xfId="24" xr:uid="{00000000-0005-0000-0000-0000CB000000}"/>
    <cellStyle name="Normal 6 3" xfId="25" xr:uid="{00000000-0005-0000-0000-0000CC000000}"/>
    <cellStyle name="Normal 6 3 2" xfId="26" xr:uid="{00000000-0005-0000-0000-0000CD000000}"/>
    <cellStyle name="Normal 6 4" xfId="76" xr:uid="{00000000-0005-0000-0000-0000CE000000}"/>
    <cellStyle name="Normal 6 4 2" xfId="162" xr:uid="{00000000-0005-0000-0000-0000CF000000}"/>
    <cellStyle name="Normal 6 5" xfId="118" xr:uid="{00000000-0005-0000-0000-0000D0000000}"/>
    <cellStyle name="Normal 7" xfId="10" xr:uid="{00000000-0005-0000-0000-0000D1000000}"/>
    <cellStyle name="Normal 7 2" xfId="27" xr:uid="{00000000-0005-0000-0000-0000D2000000}"/>
    <cellStyle name="Normal 7 2 2" xfId="28" xr:uid="{00000000-0005-0000-0000-0000D3000000}"/>
    <cellStyle name="Normal 7 2 2 2" xfId="29" xr:uid="{00000000-0005-0000-0000-0000D4000000}"/>
    <cellStyle name="Normal 7 2 3" xfId="30" xr:uid="{00000000-0005-0000-0000-0000D5000000}"/>
    <cellStyle name="Normal 7 3" xfId="31" xr:uid="{00000000-0005-0000-0000-0000D6000000}"/>
    <cellStyle name="Normal 8" xfId="11" xr:uid="{00000000-0005-0000-0000-0000D7000000}"/>
    <cellStyle name="Normal 8 2" xfId="32" xr:uid="{00000000-0005-0000-0000-0000D8000000}"/>
    <cellStyle name="Normal 8 2 2" xfId="33" xr:uid="{00000000-0005-0000-0000-0000D9000000}"/>
    <cellStyle name="Normal 8 3" xfId="34" xr:uid="{00000000-0005-0000-0000-0000DA000000}"/>
    <cellStyle name="Normal 8 4" xfId="78" xr:uid="{00000000-0005-0000-0000-0000DB000000}"/>
    <cellStyle name="Normal 8 4 2" xfId="164" xr:uid="{00000000-0005-0000-0000-0000DC000000}"/>
    <cellStyle name="Normal 8 5" xfId="120" xr:uid="{00000000-0005-0000-0000-0000DD000000}"/>
    <cellStyle name="Normal 9" xfId="13" xr:uid="{00000000-0005-0000-0000-0000DE000000}"/>
    <cellStyle name="Normal 9 2" xfId="35" xr:uid="{00000000-0005-0000-0000-0000DF000000}"/>
    <cellStyle name="Normal 9 3" xfId="80" xr:uid="{00000000-0005-0000-0000-0000E0000000}"/>
    <cellStyle name="Normal 9 3 2" xfId="166" xr:uid="{00000000-0005-0000-0000-0000E1000000}"/>
    <cellStyle name="Normal 9 4" xfId="122" xr:uid="{00000000-0005-0000-0000-0000E2000000}"/>
    <cellStyle name="Normal_Journal Apr 05" xfId="1" xr:uid="{00000000-0005-0000-0000-0000E3000000}"/>
    <cellStyle name="Normal_Journal May 05" xfId="2" xr:uid="{00000000-0005-0000-0000-0000E4000000}"/>
    <cellStyle name="Normal_Journals" xfId="3" xr:uid="{00000000-0005-0000-0000-0000E5000000}"/>
    <cellStyle name="Note 2" xfId="51" xr:uid="{00000000-0005-0000-0000-0000E6000000}"/>
    <cellStyle name="Note 2 2" xfId="102" xr:uid="{00000000-0005-0000-0000-0000E7000000}"/>
    <cellStyle name="Note 2 2 2" xfId="188" xr:uid="{00000000-0005-0000-0000-0000E8000000}"/>
    <cellStyle name="Note 2 3" xfId="144" xr:uid="{00000000-0005-0000-0000-0000E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19"/>
  <sheetViews>
    <sheetView tabSelected="1" topLeftCell="A5" zoomScale="85" zoomScaleNormal="85" workbookViewId="0">
      <pane ySplit="1" topLeftCell="A6" activePane="bottomLeft" state="frozen"/>
      <selection activeCell="A5" sqref="A5"/>
      <selection pane="bottomLeft" activeCell="N22" sqref="N22"/>
    </sheetView>
  </sheetViews>
  <sheetFormatPr defaultColWidth="9.109375" defaultRowHeight="13.2" x14ac:dyDescent="0.25"/>
  <cols>
    <col min="1" max="1" width="12.5546875" customWidth="1"/>
    <col min="2" max="2" width="1.109375" customWidth="1"/>
    <col min="3" max="3" width="15.5546875" customWidth="1"/>
    <col min="4" max="4" width="1.109375" customWidth="1"/>
    <col min="5" max="5" width="49.88671875" bestFit="1" customWidth="1"/>
    <col min="6" max="6" width="1.109375" customWidth="1"/>
    <col min="7" max="7" width="11.109375" customWidth="1"/>
    <col min="8" max="8" width="1.109375" customWidth="1"/>
    <col min="9" max="9" width="30.5546875" customWidth="1"/>
    <col min="10" max="10" width="1.109375" customWidth="1"/>
    <col min="11" max="11" width="31.33203125" bestFit="1" customWidth="1"/>
    <col min="12" max="12" width="1.109375" customWidth="1"/>
    <col min="13" max="13" width="10.109375" customWidth="1"/>
  </cols>
  <sheetData>
    <row r="2" spans="1:13" ht="12.75" customHeight="1" x14ac:dyDescent="0.25">
      <c r="A2" s="187" t="str">
        <f>#REF!</f>
        <v>INVOICES PAID 01 October 2023 TO 31 December 2024 - GOODS AND SERVICES £250 AND OVER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 x14ac:dyDescent="0.2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5" spans="1:13" ht="48" customHeight="1" x14ac:dyDescent="0.25">
      <c r="A5" s="3" t="s">
        <v>241</v>
      </c>
      <c r="C5" s="179" t="s">
        <v>10</v>
      </c>
      <c r="D5" s="1"/>
      <c r="E5" s="3" t="s">
        <v>242</v>
      </c>
      <c r="F5" s="1"/>
      <c r="G5" s="4" t="s">
        <v>243</v>
      </c>
      <c r="I5" s="3" t="s">
        <v>244</v>
      </c>
      <c r="K5" s="3" t="s">
        <v>245</v>
      </c>
      <c r="M5" s="181" t="s">
        <v>246</v>
      </c>
    </row>
    <row r="6" spans="1:13" ht="12.6" customHeight="1" x14ac:dyDescent="0.25">
      <c r="A6" s="182" t="str">
        <f>VLOOKUP(C6,#REF!,2,FALSE)</f>
        <v>02 Oct 2024</v>
      </c>
      <c r="C6" s="186" t="s">
        <v>249</v>
      </c>
      <c r="E6" s="180" t="str">
        <f>VLOOKUP(C6,#REF!,6,FALSE)</f>
        <v>UK TELEMATICS LTD</v>
      </c>
      <c r="F6" s="183"/>
      <c r="G6" s="184">
        <f>SUMIF(#REF!,C6,#REF!)</f>
        <v>1369.2</v>
      </c>
      <c r="I6" s="2" t="str">
        <f>VLOOKUP(C6,#REF!,10,FALSE)</f>
        <v>Fleet Management Holding Code</v>
      </c>
      <c r="K6" s="180" t="str">
        <f>VLOOKUP(C6,#REF!,12,FALSE)</f>
        <v>Professional Subscriptions</v>
      </c>
    </row>
    <row r="7" spans="1:13" x14ac:dyDescent="0.25">
      <c r="A7" s="182" t="str">
        <f>VLOOKUP(C7,#REF!,2,FALSE)</f>
        <v>06 Nov 2024</v>
      </c>
      <c r="C7" s="186" t="s">
        <v>250</v>
      </c>
      <c r="E7" s="180" t="str">
        <f>VLOOKUP(C7,#REF!,6,FALSE)</f>
        <v>Turfleet Hire / Helpful Hiring</v>
      </c>
      <c r="F7" s="183"/>
      <c r="G7" s="184">
        <f>SUMIF(#REF!,C7,#REF!)</f>
        <v>3155</v>
      </c>
      <c r="I7" s="2" t="str">
        <f>VLOOKUP(C7,#REF!,10,FALSE)</f>
        <v>Grounds Maintenance Holding Ac</v>
      </c>
      <c r="K7" s="180" t="str">
        <f>VLOOKUP(C7,#REF!,12,FALSE)</f>
        <v>Equipment Tools &amp; Materials</v>
      </c>
    </row>
    <row r="8" spans="1:13" x14ac:dyDescent="0.25">
      <c r="A8" s="182" t="str">
        <f>VLOOKUP(C8,#REF!,2,FALSE)</f>
        <v>16 Oct 2024</v>
      </c>
      <c r="C8" s="186" t="s">
        <v>251</v>
      </c>
      <c r="E8" s="180" t="str">
        <f>VLOOKUP(C8,#REF!,6,FALSE)</f>
        <v>Dodd Group (Midlands) Limited</v>
      </c>
      <c r="F8" s="183"/>
      <c r="G8" s="184">
        <f>SUMIF(#REF!,C8,#REF!)</f>
        <v>619.07000000000005</v>
      </c>
      <c r="I8" s="2" t="str">
        <f>VLOOKUP(C8,#REF!,10,FALSE)</f>
        <v>General Repairs</v>
      </c>
      <c r="K8" s="180" t="str">
        <f>VLOOKUP(C8,#REF!,12,FALSE)</f>
        <v>Electrical repairs &amp; maint</v>
      </c>
    </row>
    <row r="9" spans="1:13" x14ac:dyDescent="0.25">
      <c r="A9" s="182" t="str">
        <f>VLOOKUP(C9,#REF!,2,FALSE)</f>
        <v>16 Oct 2024</v>
      </c>
      <c r="C9" s="186" t="s">
        <v>252</v>
      </c>
      <c r="E9" s="180" t="str">
        <f>VLOOKUP(C9,#REF!,6,FALSE)</f>
        <v>Dodd Group (Midlands) Limited</v>
      </c>
      <c r="F9" s="183"/>
      <c r="G9" s="184">
        <f>SUMIF(#REF!,C9,#REF!)</f>
        <v>572.47</v>
      </c>
      <c r="I9" s="2" t="str">
        <f>VLOOKUP(C9,#REF!,10,FALSE)</f>
        <v>General Repairs</v>
      </c>
      <c r="K9" s="180" t="str">
        <f>VLOOKUP(C9,#REF!,12,FALSE)</f>
        <v>Electrical repairs &amp; maint</v>
      </c>
    </row>
    <row r="10" spans="1:13" x14ac:dyDescent="0.25">
      <c r="A10" s="182" t="str">
        <f>VLOOKUP(C10,#REF!,2,FALSE)</f>
        <v>13 Nov 2024</v>
      </c>
      <c r="C10" s="186" t="s">
        <v>253</v>
      </c>
      <c r="E10" s="180" t="str">
        <f>VLOOKUP(C10,#REF!,6,FALSE)</f>
        <v>DORMAKABAUK LTD</v>
      </c>
      <c r="F10" s="183"/>
      <c r="G10" s="184">
        <f>SUMIF(#REF!,C10,#REF!)</f>
        <v>270</v>
      </c>
      <c r="I10" s="2" t="str">
        <f>VLOOKUP(C10,#REF!,10,FALSE)</f>
        <v>Marriott House OlderPersonServ</v>
      </c>
      <c r="K10" s="180" t="str">
        <f>VLOOKUP(C10,#REF!,12,FALSE)</f>
        <v>Fixtures &amp; Fittings Maint.</v>
      </c>
    </row>
    <row r="11" spans="1:13" x14ac:dyDescent="0.25">
      <c r="A11" s="182" t="str">
        <f>VLOOKUP(C11,#REF!,2,FALSE)</f>
        <v>23 Oct 2024</v>
      </c>
      <c r="C11" s="186" t="s">
        <v>254</v>
      </c>
      <c r="E11" s="180" t="str">
        <f>VLOOKUP(C11,#REF!,6,FALSE)</f>
        <v>Whitehouse Property Solutions Ltd</v>
      </c>
      <c r="F11" s="183"/>
      <c r="G11" s="184">
        <f>SUMIF(#REF!,C11,#REF!)</f>
        <v>775</v>
      </c>
      <c r="I11" s="2" t="str">
        <f>VLOOKUP(C11,#REF!,10,FALSE)</f>
        <v>Homelessness</v>
      </c>
      <c r="K11" s="180" t="str">
        <f>VLOOKUP(C11,#REF!,12,FALSE)</f>
        <v>Property Rents and Leases</v>
      </c>
    </row>
    <row r="12" spans="1:13" x14ac:dyDescent="0.25">
      <c r="A12" s="182" t="str">
        <f>VLOOKUP(C12,#REF!,2,FALSE)</f>
        <v>27 Nov 2024</v>
      </c>
      <c r="C12" s="186" t="s">
        <v>255</v>
      </c>
      <c r="E12" s="180" t="str">
        <f>VLOOKUP(C12,#REF!,6,FALSE)</f>
        <v>Whitehouse Property Solutions Ltd</v>
      </c>
      <c r="F12" s="183"/>
      <c r="G12" s="184">
        <f>SUMIF(#REF!,C12,#REF!)</f>
        <v>775</v>
      </c>
      <c r="I12" s="2" t="str">
        <f>VLOOKUP(C12,#REF!,10,FALSE)</f>
        <v>Homelessness</v>
      </c>
      <c r="K12" s="180" t="str">
        <f>VLOOKUP(C12,#REF!,12,FALSE)</f>
        <v>Property Rents and Leases</v>
      </c>
    </row>
    <row r="13" spans="1:13" x14ac:dyDescent="0.25">
      <c r="A13" s="182" t="str">
        <f>VLOOKUP(C13,#REF!,2,FALSE)</f>
        <v>02 Oct 2024</v>
      </c>
      <c r="C13" s="186" t="s">
        <v>256</v>
      </c>
      <c r="E13" s="180" t="s">
        <v>247</v>
      </c>
      <c r="F13" s="183"/>
      <c r="G13" s="184">
        <f>SUMIF(#REF!,C13,#REF!)</f>
        <v>2985.92</v>
      </c>
      <c r="I13" s="2" t="str">
        <f>VLOOKUP(C13,#REF!,10,FALSE)</f>
        <v>Play Area Surface Replacements</v>
      </c>
      <c r="K13" s="180" t="str">
        <f>VLOOKUP(C13,#REF!,12,FALSE)</f>
        <v>Premises Repair Contractors</v>
      </c>
    </row>
    <row r="14" spans="1:13" x14ac:dyDescent="0.25">
      <c r="A14" s="182" t="str">
        <f>VLOOKUP(C14,#REF!,2,FALSE)</f>
        <v>23 Oct 2024</v>
      </c>
      <c r="C14" s="186" t="s">
        <v>257</v>
      </c>
      <c r="E14" s="180" t="s">
        <v>247</v>
      </c>
      <c r="F14" s="183"/>
      <c r="G14" s="184">
        <f>SUMIF(#REF!,C14,#REF!)</f>
        <v>275.45</v>
      </c>
      <c r="I14" s="2" t="str">
        <f>VLOOKUP(C14,#REF!,10,FALSE)</f>
        <v>Stationery Holding Account</v>
      </c>
      <c r="K14" s="180" t="str">
        <f>VLOOKUP(C14,#REF!,12,FALSE)</f>
        <v>Printing &amp; Stationery</v>
      </c>
    </row>
    <row r="15" spans="1:13" x14ac:dyDescent="0.25">
      <c r="A15" s="182" t="str">
        <f>VLOOKUP(C15,#REF!,2,FALSE)</f>
        <v>02 Oct 2024</v>
      </c>
      <c r="C15" s="186" t="s">
        <v>258</v>
      </c>
      <c r="E15" s="180" t="str">
        <f>VLOOKUP(C15,#REF!,6,FALSE)</f>
        <v>MERTRUX LTD</v>
      </c>
      <c r="F15" s="183"/>
      <c r="G15" s="184">
        <f>SUMIF(#REF!,C15,#REF!)</f>
        <v>372.3</v>
      </c>
      <c r="I15" s="2" t="str">
        <f>VLOOKUP(C15,#REF!,10,FALSE)</f>
        <v>PN68 RNX Mercedes Benz RCV</v>
      </c>
      <c r="K15" s="180" t="str">
        <f>VLOOKUP(C15,#REF!,12,FALSE)</f>
        <v>Vehicle &amp; Plant Repairs</v>
      </c>
    </row>
    <row r="16" spans="1:13" x14ac:dyDescent="0.25">
      <c r="A16" s="182" t="str">
        <f>VLOOKUP(C16,#REF!,2,FALSE)</f>
        <v>02 Oct 2024</v>
      </c>
      <c r="C16" s="186" t="s">
        <v>259</v>
      </c>
      <c r="E16" s="180" t="str">
        <f>VLOOKUP(C16,#REF!,6,FALSE)</f>
        <v>MERTRUX LTD</v>
      </c>
      <c r="F16" s="183"/>
      <c r="G16" s="184">
        <f>SUMIF(#REF!,C16,#REF!)</f>
        <v>431.46</v>
      </c>
      <c r="I16" s="2" t="str">
        <f>VLOOKUP(C16,#REF!,10,FALSE)</f>
        <v>SV73 LVJ Mercedes Benz Econic</v>
      </c>
      <c r="K16" s="180" t="str">
        <f>VLOOKUP(C16,#REF!,12,FALSE)</f>
        <v>Vehicle &amp; Plant Repairs</v>
      </c>
    </row>
    <row r="17" spans="1:11" x14ac:dyDescent="0.25">
      <c r="A17" s="182" t="str">
        <f>VLOOKUP(C17,#REF!,2,FALSE)</f>
        <v>02 Oct 2024</v>
      </c>
      <c r="C17" s="186" t="s">
        <v>260</v>
      </c>
      <c r="E17" s="180" t="str">
        <f>VLOOKUP(C17,#REF!,6,FALSE)</f>
        <v>GARY HOWARD SERVICES</v>
      </c>
      <c r="F17" s="183"/>
      <c r="G17" s="184">
        <f>SUMIF(#REF!,C17,#REF!)</f>
        <v>270</v>
      </c>
      <c r="I17" s="2" t="str">
        <f>VLOOKUP(C17,#REF!,10,FALSE)</f>
        <v>Structural Maintenance</v>
      </c>
      <c r="K17" s="180" t="str">
        <f>VLOOKUP(C17,#REF!,12,FALSE)</f>
        <v>Responsive Repairs - Service B</v>
      </c>
    </row>
    <row r="18" spans="1:11" x14ac:dyDescent="0.25">
      <c r="A18" s="182" t="str">
        <f>VLOOKUP(C18,#REF!,2,FALSE)</f>
        <v>02 Oct 2024</v>
      </c>
      <c r="C18" s="186" t="s">
        <v>261</v>
      </c>
      <c r="E18" s="180" t="str">
        <f>VLOOKUP(C18,#REF!,6,FALSE)</f>
        <v>GARY HOWARD SERVICES</v>
      </c>
      <c r="F18" s="183"/>
      <c r="G18" s="184">
        <f>SUMIF(#REF!,C18,#REF!)</f>
        <v>285</v>
      </c>
      <c r="I18" s="2" t="str">
        <f>VLOOKUP(C18,#REF!,10,FALSE)</f>
        <v>Structural Maintenance</v>
      </c>
      <c r="K18" s="180" t="str">
        <f>VLOOKUP(C18,#REF!,12,FALSE)</f>
        <v>Responsive Repairs - Service B</v>
      </c>
    </row>
    <row r="19" spans="1:11" x14ac:dyDescent="0.25">
      <c r="A19" s="182" t="str">
        <f>VLOOKUP(C19,#REF!,2,FALSE)</f>
        <v>02 Oct 2024</v>
      </c>
      <c r="C19" s="186" t="s">
        <v>262</v>
      </c>
      <c r="E19" s="180" t="str">
        <f>VLOOKUP(C19,#REF!,6,FALSE)</f>
        <v>GARY HOWARD SERVICES</v>
      </c>
      <c r="F19" s="183"/>
      <c r="G19" s="184">
        <f>SUMIF(#REF!,C19,#REF!)</f>
        <v>1405</v>
      </c>
      <c r="I19" s="2" t="str">
        <f>VLOOKUP(C19,#REF!,10,FALSE)</f>
        <v>Void Property Repairs</v>
      </c>
      <c r="K19" s="180" t="str">
        <f>VLOOKUP(C19,#REF!,12,FALSE)</f>
        <v>Premises Repair Contractors</v>
      </c>
    </row>
    <row r="20" spans="1:11" x14ac:dyDescent="0.25">
      <c r="A20" s="182" t="str">
        <f>VLOOKUP(C20,#REF!,2,FALSE)</f>
        <v>02 Oct 2024</v>
      </c>
      <c r="C20" s="186" t="s">
        <v>263</v>
      </c>
      <c r="E20" s="180" t="str">
        <f>VLOOKUP(C20,#REF!,6,FALSE)</f>
        <v>Dodd Group (Midlands) Limited</v>
      </c>
      <c r="F20" s="183"/>
      <c r="G20" s="184">
        <f>SUMIF(#REF!,C20,#REF!)</f>
        <v>533.09</v>
      </c>
      <c r="I20" s="2" t="str">
        <f>VLOOKUP(C20,#REF!,10,FALSE)</f>
        <v>Decent Homes Missed/Refused</v>
      </c>
      <c r="K20" s="180" t="str">
        <f>VLOOKUP(C20,#REF!,12,FALSE)</f>
        <v>Premises Repair Contractors</v>
      </c>
    </row>
    <row r="21" spans="1:11" x14ac:dyDescent="0.25">
      <c r="A21" s="182" t="str">
        <f>VLOOKUP(C21,#REF!,2,FALSE)</f>
        <v>02 Oct 2024</v>
      </c>
      <c r="C21" s="186" t="s">
        <v>264</v>
      </c>
      <c r="E21" s="180" t="str">
        <f>VLOOKUP(C21,#REF!,6,FALSE)</f>
        <v>Chubb Fire &amp; Security Ltd</v>
      </c>
      <c r="F21" s="183"/>
      <c r="G21" s="184">
        <f>SUMIF(#REF!,C21,#REF!)</f>
        <v>374.28</v>
      </c>
      <c r="I21" s="2" t="str">
        <f>VLOOKUP(C21,#REF!,10,FALSE)</f>
        <v>Bushloe House Council Offices</v>
      </c>
      <c r="K21" s="180" t="str">
        <f>VLOOKUP(C21,#REF!,12,FALSE)</f>
        <v>Alarms</v>
      </c>
    </row>
    <row r="22" spans="1:11" x14ac:dyDescent="0.25">
      <c r="A22" s="182" t="str">
        <f>VLOOKUP(C22,#REF!,2,FALSE)</f>
        <v>02 Oct 2024</v>
      </c>
      <c r="C22" s="186" t="s">
        <v>265</v>
      </c>
      <c r="E22" s="180" t="str">
        <f>VLOOKUP(C22,#REF!,6,FALSE)</f>
        <v>B&amp;Q Limited</v>
      </c>
      <c r="F22" s="183"/>
      <c r="G22" s="184">
        <f>SUMIF(#REF!,C22,#REF!)</f>
        <v>300.83</v>
      </c>
      <c r="I22" s="2" t="str">
        <f>VLOOKUP(C22,#REF!,10,FALSE)</f>
        <v>Void Property Repairs</v>
      </c>
      <c r="K22" s="180" t="str">
        <f>VLOOKUP(C22,#REF!,12,FALSE)</f>
        <v>Property decoration</v>
      </c>
    </row>
    <row r="23" spans="1:11" x14ac:dyDescent="0.25">
      <c r="A23" s="182" t="str">
        <f>VLOOKUP(C23,#REF!,2,FALSE)</f>
        <v>02 Oct 2024</v>
      </c>
      <c r="C23" s="186" t="s">
        <v>266</v>
      </c>
      <c r="E23" s="180" t="str">
        <f>VLOOKUP(C23,#REF!,6,FALSE)</f>
        <v>Optima Health UK Limited</v>
      </c>
      <c r="F23" s="183"/>
      <c r="G23" s="184">
        <f>SUMIF(#REF!,C23,#REF!)</f>
        <v>282.5</v>
      </c>
      <c r="I23" s="2" t="str">
        <f>VLOOKUP(C23,#REF!,10,FALSE)</f>
        <v>Personnel Section</v>
      </c>
      <c r="K23" s="180" t="str">
        <f>VLOOKUP(C23,#REF!,12,FALSE)</f>
        <v>Medical Examinations</v>
      </c>
    </row>
    <row r="24" spans="1:11" x14ac:dyDescent="0.25">
      <c r="A24" s="182" t="str">
        <f>VLOOKUP(C24,#REF!,2,FALSE)</f>
        <v>02 Oct 2024</v>
      </c>
      <c r="C24" s="186" t="s">
        <v>267</v>
      </c>
      <c r="E24" s="180" t="str">
        <f>VLOOKUP(C24,#REF!,6,FALSE)</f>
        <v>Openview Security Solutions Limited</v>
      </c>
      <c r="F24" s="183"/>
      <c r="G24" s="184">
        <f>SUMIF(#REF!,C24,#REF!)</f>
        <v>275.63</v>
      </c>
      <c r="I24" s="2" t="str">
        <f>VLOOKUP(C24,#REF!,10,FALSE)</f>
        <v>Communal Services</v>
      </c>
      <c r="K24" s="180" t="str">
        <f>VLOOKUP(C24,#REF!,12,FALSE)</f>
        <v>Speech Call System</v>
      </c>
    </row>
    <row r="25" spans="1:11" x14ac:dyDescent="0.25">
      <c r="A25" s="182" t="str">
        <f>VLOOKUP(C25,#REF!,2,FALSE)</f>
        <v>02 Oct 2024</v>
      </c>
      <c r="C25" s="186" t="s">
        <v>268</v>
      </c>
      <c r="E25" s="180" t="str">
        <f>VLOOKUP(C25,#REF!,6,FALSE)</f>
        <v>Chapmans Garden Machinery Ltd</v>
      </c>
      <c r="F25" s="183"/>
      <c r="G25" s="184">
        <f>SUMIF(#REF!,C25,#REF!)</f>
        <v>6455.51</v>
      </c>
      <c r="I25" s="2" t="str">
        <f>VLOOKUP(C25,#REF!,10,FALSE)</f>
        <v>Grounds Maintenance Holding Ac</v>
      </c>
      <c r="K25" s="180" t="str">
        <f>VLOOKUP(C25,#REF!,12,FALSE)</f>
        <v>Equipment Tools &amp; Materials</v>
      </c>
    </row>
    <row r="26" spans="1:11" x14ac:dyDescent="0.25">
      <c r="A26" s="182" t="str">
        <f>VLOOKUP(C26,#REF!,2,FALSE)</f>
        <v>02 Oct 2024</v>
      </c>
      <c r="C26" s="186" t="s">
        <v>269</v>
      </c>
      <c r="E26" s="180" t="str">
        <f>VLOOKUP(C26,#REF!,6,FALSE)</f>
        <v>Routeware Limited</v>
      </c>
      <c r="F26" s="183"/>
      <c r="G26" s="184">
        <f>SUMIF(#REF!,C26,#REF!)</f>
        <v>2400</v>
      </c>
      <c r="I26" s="2" t="str">
        <f>VLOOKUP(C26,#REF!,10,FALSE)</f>
        <v>Waste Transformation</v>
      </c>
      <c r="K26" s="180" t="str">
        <f>VLOOKUP(C26,#REF!,12,FALSE)</f>
        <v>Consultancy</v>
      </c>
    </row>
    <row r="27" spans="1:11" x14ac:dyDescent="0.25">
      <c r="A27" s="182" t="str">
        <f>VLOOKUP(C27,#REF!,2,FALSE)</f>
        <v>02 Oct 2024</v>
      </c>
      <c r="C27" s="186" t="s">
        <v>270</v>
      </c>
      <c r="E27" s="180" t="str">
        <f>VLOOKUP(C27,#REF!,6,FALSE)</f>
        <v>CRAEMER UK LIMITED</v>
      </c>
      <c r="F27" s="183"/>
      <c r="G27" s="184">
        <f>SUMIF(#REF!,C27,#REF!)</f>
        <v>16887</v>
      </c>
      <c r="I27" s="2" t="str">
        <f>VLOOKUP(C27,#REF!,10,FALSE)</f>
        <v>Recycling Wheelie Bins</v>
      </c>
      <c r="K27" s="180" t="str">
        <f>VLOOKUP(C27,#REF!,12,FALSE)</f>
        <v>New Equipment</v>
      </c>
    </row>
    <row r="28" spans="1:11" x14ac:dyDescent="0.25">
      <c r="A28" s="182" t="str">
        <f>VLOOKUP(C28,#REF!,2,FALSE)</f>
        <v>02 Oct 2024</v>
      </c>
      <c r="C28" s="186" t="s">
        <v>271</v>
      </c>
      <c r="E28" s="180" t="str">
        <f>VLOOKUP(C28,#REF!,6,FALSE)</f>
        <v>BAKERS WASTE SERVICES LTD</v>
      </c>
      <c r="F28" s="183"/>
      <c r="G28" s="184">
        <f>SUMIF(#REF!,C28,#REF!)</f>
        <v>334.14</v>
      </c>
      <c r="I28" s="2" t="str">
        <f>VLOOKUP(C28,#REF!,10,FALSE)</f>
        <v>Oadby Depot</v>
      </c>
      <c r="K28" s="180" t="str">
        <f>VLOOKUP(C28,#REF!,12,FALSE)</f>
        <v>Tipping Charge</v>
      </c>
    </row>
    <row r="29" spans="1:11" x14ac:dyDescent="0.25">
      <c r="A29" s="182" t="str">
        <f>VLOOKUP(C29,#REF!,2,FALSE)</f>
        <v>02 Oct 2024</v>
      </c>
      <c r="C29" s="186" t="s">
        <v>272</v>
      </c>
      <c r="E29" s="180" t="str">
        <f>VLOOKUP(C29,#REF!,6,FALSE)</f>
        <v>Reach Publishing Services Ltd</v>
      </c>
      <c r="F29" s="183"/>
      <c r="G29" s="184">
        <f>SUMIF(#REF!,C29,#REF!)</f>
        <v>544.32000000000005</v>
      </c>
      <c r="I29" s="2" t="str">
        <f>VLOOKUP(C29,#REF!,10,FALSE)</f>
        <v>Development Control</v>
      </c>
      <c r="K29" s="180" t="str">
        <f>VLOOKUP(C29,#REF!,12,FALSE)</f>
        <v>Advertising</v>
      </c>
    </row>
    <row r="30" spans="1:11" x14ac:dyDescent="0.25">
      <c r="A30" s="182" t="str">
        <f>VLOOKUP(C30,#REF!,2,FALSE)</f>
        <v>16 Oct 2024</v>
      </c>
      <c r="C30" s="186" t="s">
        <v>273</v>
      </c>
      <c r="E30" s="180" t="str">
        <f>VLOOKUP(C30,#REF!,6,FALSE)</f>
        <v xml:space="preserve">VENN GROUP </v>
      </c>
      <c r="F30" s="183"/>
      <c r="G30" s="184">
        <f>SUMIF(#REF!,C30,#REF!)</f>
        <v>466.56</v>
      </c>
      <c r="I30" s="2" t="str">
        <f>VLOOKUP(C30,#REF!,10,FALSE)</f>
        <v>NNDR</v>
      </c>
      <c r="K30" s="180" t="str">
        <f>VLOOKUP(C30,#REF!,12,FALSE)</f>
        <v>Hired Staff</v>
      </c>
    </row>
    <row r="31" spans="1:11" x14ac:dyDescent="0.25">
      <c r="A31" s="182" t="str">
        <f>VLOOKUP(C31,#REF!,2,FALSE)</f>
        <v>16 Oct 2024</v>
      </c>
      <c r="C31" s="186" t="s">
        <v>274</v>
      </c>
      <c r="E31" s="180" t="str">
        <f>VLOOKUP(C31,#REF!,6,FALSE)</f>
        <v>Dodd Group (Midlands) Limited</v>
      </c>
      <c r="F31" s="183"/>
      <c r="G31" s="184">
        <f>SUMIF(#REF!,C31,#REF!)</f>
        <v>4340.7</v>
      </c>
      <c r="I31" s="2" t="str">
        <f>VLOOKUP(C31,#REF!,10,FALSE)</f>
        <v>Housing Block Improvments</v>
      </c>
      <c r="K31" s="180" t="str">
        <f>VLOOKUP(C31,#REF!,12,FALSE)</f>
        <v>Premises Repair Contractors</v>
      </c>
    </row>
    <row r="32" spans="1:11" x14ac:dyDescent="0.25">
      <c r="A32" s="182" t="str">
        <f>VLOOKUP(C32,#REF!,2,FALSE)</f>
        <v>02 Oct 2024</v>
      </c>
      <c r="C32" s="186" t="s">
        <v>275</v>
      </c>
      <c r="E32" s="180" t="str">
        <f>VLOOKUP(C32,#REF!,6,FALSE)</f>
        <v>Dodd Group (Midlands) Limited</v>
      </c>
      <c r="F32" s="183"/>
      <c r="G32" s="184">
        <f>SUMIF(#REF!,C32,#REF!)</f>
        <v>395</v>
      </c>
      <c r="I32" s="2" t="str">
        <f>VLOOKUP(C32,#REF!,10,FALSE)</f>
        <v>Decent Homes Missed/Refused</v>
      </c>
      <c r="K32" s="180" t="str">
        <f>VLOOKUP(C32,#REF!,12,FALSE)</f>
        <v>Premises Repair Contractors</v>
      </c>
    </row>
    <row r="33" spans="1:11" x14ac:dyDescent="0.25">
      <c r="A33" s="182" t="str">
        <f>VLOOKUP(C33,#REF!,2,FALSE)</f>
        <v>02 Oct 2024</v>
      </c>
      <c r="C33" s="186" t="s">
        <v>276</v>
      </c>
      <c r="E33" s="180" t="str">
        <f>VLOOKUP(C33,#REF!,6,FALSE)</f>
        <v>Dodd Group (Midlands) Limited</v>
      </c>
      <c r="F33" s="183"/>
      <c r="G33" s="184">
        <f>SUMIF(#REF!,C33,#REF!)</f>
        <v>4821.99</v>
      </c>
      <c r="I33" s="2" t="str">
        <f>VLOOKUP(C33,#REF!,10,FALSE)</f>
        <v>Decent Homes Missed/Refused</v>
      </c>
      <c r="K33" s="180" t="str">
        <f>VLOOKUP(C33,#REF!,12,FALSE)</f>
        <v>Premises Repair Contractors</v>
      </c>
    </row>
    <row r="34" spans="1:11" x14ac:dyDescent="0.25">
      <c r="A34" s="182" t="str">
        <f>VLOOKUP(C34,#REF!,2,FALSE)</f>
        <v>09 Oct 2024</v>
      </c>
      <c r="C34" s="186" t="s">
        <v>277</v>
      </c>
      <c r="E34" s="180" t="str">
        <f>VLOOKUP(C34,#REF!,6,FALSE)</f>
        <v>THYSSENKRUPP ELEVATOR UK LTD</v>
      </c>
      <c r="F34" s="183"/>
      <c r="G34" s="184">
        <f>SUMIF(#REF!,C34,#REF!)</f>
        <v>593.73</v>
      </c>
      <c r="I34" s="2" t="str">
        <f>VLOOKUP(C34,#REF!,10,FALSE)</f>
        <v>Kings Drive Older Person Serv</v>
      </c>
      <c r="K34" s="180" t="str">
        <f>VLOOKUP(C34,#REF!,12,FALSE)</f>
        <v>Lift Repairs</v>
      </c>
    </row>
    <row r="35" spans="1:11" x14ac:dyDescent="0.25">
      <c r="A35" s="182" t="str">
        <f>VLOOKUP(C35,#REF!,2,FALSE)</f>
        <v>02 Oct 2024</v>
      </c>
      <c r="C35" s="186" t="s">
        <v>278</v>
      </c>
      <c r="E35" s="180" t="str">
        <f>VLOOKUP(C35,#REF!,6,FALSE)</f>
        <v>PERCY LORD &amp; SON LTD</v>
      </c>
      <c r="F35" s="183"/>
      <c r="G35" s="184">
        <f>SUMIF(#REF!,C35,#REF!)</f>
        <v>584.98</v>
      </c>
      <c r="I35" s="2" t="str">
        <f>VLOOKUP(C35,#REF!,10,FALSE)</f>
        <v>Homelessness</v>
      </c>
      <c r="K35" s="180" t="str">
        <f>VLOOKUP(C35,#REF!,12,FALSE)</f>
        <v>New Equipment</v>
      </c>
    </row>
    <row r="36" spans="1:11" x14ac:dyDescent="0.25">
      <c r="A36" s="182" t="str">
        <f>VLOOKUP(C36,#REF!,2,FALSE)</f>
        <v>02 Oct 2024</v>
      </c>
      <c r="C36" s="186" t="s">
        <v>279</v>
      </c>
      <c r="E36" s="180" t="str">
        <f>VLOOKUP(C36,#REF!,6,FALSE)</f>
        <v>Vivid Resourcing</v>
      </c>
      <c r="F36" s="183"/>
      <c r="G36" s="184">
        <f>SUMIF(#REF!,C36,#REF!)</f>
        <v>1702.5</v>
      </c>
      <c r="I36" s="2" t="str">
        <f>VLOOKUP(C36,#REF!,10,FALSE)</f>
        <v>General Repairs</v>
      </c>
      <c r="K36" s="180" t="str">
        <f>VLOOKUP(C36,#REF!,12,FALSE)</f>
        <v>Hired Staff</v>
      </c>
    </row>
    <row r="37" spans="1:11" x14ac:dyDescent="0.25">
      <c r="A37" s="182" t="str">
        <f>VLOOKUP(C37,#REF!,2,FALSE)</f>
        <v>02 Oct 2024</v>
      </c>
      <c r="C37" s="186" t="s">
        <v>280</v>
      </c>
      <c r="E37" s="180" t="str">
        <f>VLOOKUP(C37,#REF!,6,FALSE)</f>
        <v>Quality Gas Audit Services ltd</v>
      </c>
      <c r="F37" s="183"/>
      <c r="G37" s="184">
        <f>SUMIF(#REF!,C37,#REF!)</f>
        <v>384.8</v>
      </c>
      <c r="I37" s="2" t="str">
        <f>VLOOKUP(C37,#REF!,10,FALSE)</f>
        <v>Service Repair Contract</v>
      </c>
      <c r="K37" s="180" t="str">
        <f>VLOOKUP(C37,#REF!,12,FALSE)</f>
        <v>Gas repairs &amp; maint</v>
      </c>
    </row>
    <row r="38" spans="1:11" x14ac:dyDescent="0.25">
      <c r="A38" s="182" t="str">
        <f>VLOOKUP(C38,#REF!,2,FALSE)</f>
        <v>02 Oct 2024</v>
      </c>
      <c r="C38" s="186" t="s">
        <v>281</v>
      </c>
      <c r="E38" s="180" t="str">
        <f>VLOOKUP(C38,#REF!,6,FALSE)</f>
        <v>Click Travel Limited</v>
      </c>
      <c r="F38" s="183"/>
      <c r="G38" s="184">
        <f>SUMIF(#REF!,C38,#REF!)</f>
        <v>17937.900000000001</v>
      </c>
      <c r="I38" s="2" t="str">
        <f>VLOOKUP(C38,#REF!,10,FALSE)</f>
        <v>Homelessness</v>
      </c>
      <c r="K38" s="180" t="str">
        <f>VLOOKUP(C38,#REF!,12,FALSE)</f>
        <v>Emergency Accomodation</v>
      </c>
    </row>
    <row r="39" spans="1:11" x14ac:dyDescent="0.25">
      <c r="A39" s="182" t="str">
        <f>VLOOKUP(C39,#REF!,2,FALSE)</f>
        <v>02 Oct 2024</v>
      </c>
      <c r="C39" s="186" t="s">
        <v>282</v>
      </c>
      <c r="E39" s="180" t="str">
        <f>VLOOKUP(C39,#REF!,6,FALSE)</f>
        <v>AJM (Derby) Ltd T/A AJM Recruitment</v>
      </c>
      <c r="F39" s="183"/>
      <c r="G39" s="184">
        <f>SUMIF(#REF!,C39,#REF!)</f>
        <v>319.64999999999998</v>
      </c>
      <c r="I39" s="2" t="str">
        <f>VLOOKUP(C39,#REF!,10,FALSE)</f>
        <v>Refuse Collection</v>
      </c>
      <c r="K39" s="180" t="str">
        <f>VLOOKUP(C39,#REF!,12,FALSE)</f>
        <v>Hired Staff</v>
      </c>
    </row>
    <row r="40" spans="1:11" x14ac:dyDescent="0.25">
      <c r="A40" s="182" t="str">
        <f>VLOOKUP(C40,#REF!,2,FALSE)</f>
        <v>02 Oct 2024</v>
      </c>
      <c r="C40" s="186" t="s">
        <v>283</v>
      </c>
      <c r="E40" s="180" t="str">
        <f>VLOOKUP(C40,#REF!,6,FALSE)</f>
        <v>QS Recruitment Ltd</v>
      </c>
      <c r="F40" s="183"/>
      <c r="G40" s="184">
        <f>SUMIF(#REF!,C40,#REF!)</f>
        <v>1158.96</v>
      </c>
      <c r="I40" s="2" t="str">
        <f>VLOOKUP(C40,#REF!,10,FALSE)</f>
        <v>Refuse Collection</v>
      </c>
      <c r="K40" s="180" t="str">
        <f>VLOOKUP(C40,#REF!,12,FALSE)</f>
        <v>Hired Staff</v>
      </c>
    </row>
    <row r="41" spans="1:11" x14ac:dyDescent="0.25">
      <c r="A41" s="182" t="str">
        <f>VLOOKUP(C41,#REF!,2,FALSE)</f>
        <v>23 Oct 2024</v>
      </c>
      <c r="C41" s="186" t="s">
        <v>284</v>
      </c>
      <c r="E41" s="180" t="str">
        <f>VLOOKUP(C41,#REF!,6,FALSE)</f>
        <v>Brindley Lift Truck Services Ltd</v>
      </c>
      <c r="F41" s="183"/>
      <c r="G41" s="184">
        <f>SUMIF(#REF!,C41,#REF!)</f>
        <v>330.23</v>
      </c>
      <c r="I41" s="2" t="str">
        <f>VLOOKUP(C41,#REF!,10,FALSE)</f>
        <v>Fork Lift Truck-EF16C 42715</v>
      </c>
      <c r="K41" s="180" t="str">
        <f>VLOOKUP(C41,#REF!,12,FALSE)</f>
        <v>Vehicle &amp; Plant Repairs</v>
      </c>
    </row>
    <row r="42" spans="1:11" x14ac:dyDescent="0.25">
      <c r="A42" s="182" t="str">
        <f>VLOOKUP(C42,#REF!,2,FALSE)</f>
        <v>02 Oct 2024</v>
      </c>
      <c r="C42" s="186" t="s">
        <v>285</v>
      </c>
      <c r="E42" s="180" t="str">
        <f>VLOOKUP(C42,#REF!,6,FALSE)</f>
        <v>F G MOSS &amp; SON</v>
      </c>
      <c r="F42" s="183"/>
      <c r="G42" s="184">
        <f>SUMIF(#REF!,C42,#REF!)</f>
        <v>850</v>
      </c>
      <c r="I42" s="2" t="str">
        <f>VLOOKUP(C42,#REF!,10,FALSE)</f>
        <v>Boulter Crescent Flats</v>
      </c>
      <c r="K42" s="180" t="str">
        <f>VLOOKUP(C42,#REF!,12,FALSE)</f>
        <v>Structural repairs &amp; maint</v>
      </c>
    </row>
    <row r="43" spans="1:11" x14ac:dyDescent="0.25">
      <c r="A43" s="182" t="str">
        <f>VLOOKUP(C43,#REF!,2,FALSE)</f>
        <v>02 Oct 2024</v>
      </c>
      <c r="C43" s="186" t="s">
        <v>286</v>
      </c>
      <c r="E43" s="180" t="str">
        <f>VLOOKUP(C43,#REF!,6,FALSE)</f>
        <v>F G MOSS &amp; SON</v>
      </c>
      <c r="F43" s="183"/>
      <c r="G43" s="184">
        <f>SUMIF(#REF!,C43,#REF!)</f>
        <v>1235</v>
      </c>
      <c r="I43" s="2" t="str">
        <f>VLOOKUP(C43,#REF!,10,FALSE)</f>
        <v>Door Replacement</v>
      </c>
      <c r="K43" s="180" t="str">
        <f>VLOOKUP(C43,#REF!,12,FALSE)</f>
        <v>Premises Repair Contractors</v>
      </c>
    </row>
    <row r="44" spans="1:11" x14ac:dyDescent="0.25">
      <c r="A44" s="182" t="str">
        <f>VLOOKUP(C44,#REF!,2,FALSE)</f>
        <v>09 Oct 2024</v>
      </c>
      <c r="C44" s="186" t="s">
        <v>287</v>
      </c>
      <c r="E44" s="180" t="str">
        <f>VLOOKUP(C44,#REF!,6,FALSE)</f>
        <v>Banner Business Solutions</v>
      </c>
      <c r="F44" s="183"/>
      <c r="G44" s="184">
        <f>SUMIF(#REF!,C44,#REF!)</f>
        <v>844.59</v>
      </c>
      <c r="I44" s="2" t="str">
        <f>VLOOKUP(C44,#REF!,10,FALSE)</f>
        <v>Cleaning Service</v>
      </c>
      <c r="K44" s="180" t="str">
        <f>VLOOKUP(C44,#REF!,12,FALSE)</f>
        <v>Other Cleaning</v>
      </c>
    </row>
    <row r="45" spans="1:11" x14ac:dyDescent="0.25">
      <c r="A45" s="182" t="str">
        <f>VLOOKUP(C45,#REF!,2,FALSE)</f>
        <v>16 Oct 2024</v>
      </c>
      <c r="C45" s="186" t="s">
        <v>288</v>
      </c>
      <c r="E45" s="180" t="str">
        <f>VLOOKUP(C45,#REF!,6,FALSE)</f>
        <v>COMMERCIAL LTD</v>
      </c>
      <c r="F45" s="183"/>
      <c r="G45" s="184">
        <f>SUMIF(#REF!,C45,#REF!)</f>
        <v>285</v>
      </c>
      <c r="I45" s="2" t="str">
        <f>VLOOKUP(C45,#REF!,10,FALSE)</f>
        <v>Housing Benefits</v>
      </c>
      <c r="K45" s="180" t="str">
        <f>VLOOKUP(C45,#REF!,12,FALSE)</f>
        <v>Printing &amp; Stationery</v>
      </c>
    </row>
    <row r="46" spans="1:11" x14ac:dyDescent="0.25">
      <c r="A46" s="182" t="str">
        <f>VLOOKUP(C46,#REF!,2,FALSE)</f>
        <v>09 Oct 2024</v>
      </c>
      <c r="C46" s="186" t="s">
        <v>289</v>
      </c>
      <c r="E46" s="180" t="str">
        <f>VLOOKUP(C46,#REF!,6,FALSE)</f>
        <v>GARY HOWARD SERVICES</v>
      </c>
      <c r="F46" s="183"/>
      <c r="G46" s="184">
        <f>SUMIF(#REF!,C46,#REF!)</f>
        <v>585</v>
      </c>
      <c r="I46" s="2" t="str">
        <f>VLOOKUP(C46,#REF!,10,FALSE)</f>
        <v>General Repairs</v>
      </c>
      <c r="K46" s="180" t="str">
        <f>VLOOKUP(C46,#REF!,12,FALSE)</f>
        <v>Premises Repair Contractors</v>
      </c>
    </row>
    <row r="47" spans="1:11" x14ac:dyDescent="0.25">
      <c r="A47" s="182" t="str">
        <f>VLOOKUP(C47,#REF!,2,FALSE)</f>
        <v>09 Oct 2024</v>
      </c>
      <c r="C47" s="186" t="s">
        <v>290</v>
      </c>
      <c r="E47" s="180" t="str">
        <f>VLOOKUP(C47,#REF!,6,FALSE)</f>
        <v>F G MOSS &amp; SON</v>
      </c>
      <c r="F47" s="183"/>
      <c r="G47" s="184">
        <f>SUMIF(#REF!,C47,#REF!)</f>
        <v>1972</v>
      </c>
      <c r="I47" s="2" t="str">
        <f>VLOOKUP(C47,#REF!,10,FALSE)</f>
        <v>Elizabeth Court Flats</v>
      </c>
      <c r="K47" s="180" t="str">
        <f>VLOOKUP(C47,#REF!,12,FALSE)</f>
        <v>Joinery</v>
      </c>
    </row>
    <row r="48" spans="1:11" x14ac:dyDescent="0.25">
      <c r="A48" s="182" t="str">
        <f>VLOOKUP(C48,#REF!,2,FALSE)</f>
        <v>09 Oct 2024</v>
      </c>
      <c r="C48" s="186" t="s">
        <v>291</v>
      </c>
      <c r="E48" s="180" t="str">
        <f>VLOOKUP(C48,#REF!,6,FALSE)</f>
        <v>Chapmans Garden Machinery Ltd</v>
      </c>
      <c r="F48" s="183"/>
      <c r="G48" s="184">
        <f>SUMIF(#REF!,C48,#REF!)</f>
        <v>829.44</v>
      </c>
      <c r="I48" s="2" t="str">
        <f>VLOOKUP(C48,#REF!,10,FALSE)</f>
        <v>SG, P &amp; OS Additional Cost</v>
      </c>
      <c r="K48" s="180" t="str">
        <f>VLOOKUP(C48,#REF!,12,FALSE)</f>
        <v>Fuel Oil &amp; Grease Recharge</v>
      </c>
    </row>
    <row r="49" spans="1:11" x14ac:dyDescent="0.25">
      <c r="A49" s="182" t="str">
        <f>VLOOKUP(C49,#REF!,2,FALSE)</f>
        <v>09 Oct 2024</v>
      </c>
      <c r="C49" s="186" t="s">
        <v>292</v>
      </c>
      <c r="E49" s="180" t="str">
        <f>VLOOKUP(C49,#REF!,6,FALSE)</f>
        <v>Chapmans Garden Machinery Ltd</v>
      </c>
      <c r="F49" s="183"/>
      <c r="G49" s="184">
        <f>SUMIF(#REF!,C49,#REF!)</f>
        <v>1315.87</v>
      </c>
      <c r="I49" s="2" t="str">
        <f>VLOOKUP(C49,#REF!,10,FALSE)</f>
        <v>Mechanics Workshop</v>
      </c>
      <c r="K49" s="180" t="str">
        <f>VLOOKUP(C49,#REF!,12,FALSE)</f>
        <v>Hired Staff</v>
      </c>
    </row>
    <row r="50" spans="1:11" x14ac:dyDescent="0.25">
      <c r="A50" s="182" t="str">
        <f>VLOOKUP(C50,#REF!,2,FALSE)</f>
        <v>09 Oct 2024</v>
      </c>
      <c r="C50" s="186" t="s">
        <v>293</v>
      </c>
      <c r="E50" s="180" t="str">
        <f>VLOOKUP(C50,#REF!,6,FALSE)</f>
        <v>Chapmans Garden Machinery Ltd</v>
      </c>
      <c r="F50" s="183"/>
      <c r="G50" s="184">
        <f>SUMIF(#REF!,C50,#REF!)</f>
        <v>271.64</v>
      </c>
      <c r="I50" s="2" t="str">
        <f>VLOOKUP(C50,#REF!,10,FALSE)</f>
        <v>3458 R321ORC J Deere 955</v>
      </c>
      <c r="K50" s="180" t="str">
        <f>VLOOKUP(C50,#REF!,12,FALSE)</f>
        <v>Vehicle &amp; Plant Repairs</v>
      </c>
    </row>
    <row r="51" spans="1:11" x14ac:dyDescent="0.25">
      <c r="A51" s="182" t="str">
        <f>VLOOKUP(C51,#REF!,2,FALSE)</f>
        <v>16 Oct 2024</v>
      </c>
      <c r="C51" s="186" t="s">
        <v>294</v>
      </c>
      <c r="E51" s="180" t="str">
        <f>VLOOKUP(C51,#REF!,6,FALSE)</f>
        <v>Access Group LTD (People HR)</v>
      </c>
      <c r="F51" s="183"/>
      <c r="G51" s="184">
        <f>SUMIF(#REF!,C51,#REF!)</f>
        <v>900.73</v>
      </c>
      <c r="I51" s="2" t="str">
        <f>VLOOKUP(C51,#REF!,10,FALSE)</f>
        <v>Personnel Section</v>
      </c>
      <c r="K51" s="180" t="str">
        <f>VLOOKUP(C51,#REF!,12,FALSE)</f>
        <v>Computer Software</v>
      </c>
    </row>
    <row r="52" spans="1:11" x14ac:dyDescent="0.25">
      <c r="A52" s="182" t="str">
        <f>VLOOKUP(C52,#REF!,2,FALSE)</f>
        <v>09 Oct 2024</v>
      </c>
      <c r="C52" s="186" t="s">
        <v>295</v>
      </c>
      <c r="E52" s="180" t="str">
        <f>VLOOKUP(C52,#REF!,6,FALSE)</f>
        <v>Rentokil Property Care</v>
      </c>
      <c r="F52" s="183"/>
      <c r="G52" s="184">
        <f>SUMIF(#REF!,C52,#REF!)</f>
        <v>2703</v>
      </c>
      <c r="I52" s="2" t="str">
        <f>VLOOKUP(C52,#REF!,10,FALSE)</f>
        <v>General Repairs</v>
      </c>
      <c r="K52" s="180" t="str">
        <f>VLOOKUP(C52,#REF!,12,FALSE)</f>
        <v>Premises Repair Contractors</v>
      </c>
    </row>
    <row r="53" spans="1:11" x14ac:dyDescent="0.25">
      <c r="A53" s="182" t="str">
        <f>VLOOKUP(C53,#REF!,2,FALSE)</f>
        <v>16 Oct 2024</v>
      </c>
      <c r="C53" s="186" t="s">
        <v>296</v>
      </c>
      <c r="E53" s="180" t="str">
        <f>VLOOKUP(C53,#REF!,6,FALSE)</f>
        <v xml:space="preserve">VENN GROUP </v>
      </c>
      <c r="F53" s="183"/>
      <c r="G53" s="184">
        <f>SUMIF(#REF!,C53,#REF!)</f>
        <v>461.12</v>
      </c>
      <c r="I53" s="2" t="str">
        <f>VLOOKUP(C53,#REF!,10,FALSE)</f>
        <v>NNDR</v>
      </c>
      <c r="K53" s="180" t="str">
        <f>VLOOKUP(C53,#REF!,12,FALSE)</f>
        <v>Hired Staff</v>
      </c>
    </row>
    <row r="54" spans="1:11" x14ac:dyDescent="0.25">
      <c r="A54" s="182" t="str">
        <f>VLOOKUP(C54,#REF!,2,FALSE)</f>
        <v>09 Oct 2024</v>
      </c>
      <c r="C54" s="186" t="s">
        <v>297</v>
      </c>
      <c r="E54" s="180" t="str">
        <f>VLOOKUP(C54,#REF!,6,FALSE)</f>
        <v>BAKERS WASTE SERVICES LTD</v>
      </c>
      <c r="F54" s="183"/>
      <c r="G54" s="184">
        <f>SUMIF(#REF!,C54,#REF!)</f>
        <v>641.46</v>
      </c>
      <c r="I54" s="2" t="str">
        <f>VLOOKUP(C54,#REF!,10,FALSE)</f>
        <v>Oadby Depot</v>
      </c>
      <c r="K54" s="180" t="str">
        <f>VLOOKUP(C54,#REF!,12,FALSE)</f>
        <v>Tipping Charge</v>
      </c>
    </row>
    <row r="55" spans="1:11" x14ac:dyDescent="0.25">
      <c r="A55" s="182" t="str">
        <f>VLOOKUP(C55,#REF!,2,FALSE)</f>
        <v>09 Oct 2024</v>
      </c>
      <c r="C55" s="186" t="s">
        <v>298</v>
      </c>
      <c r="E55" s="180" t="str">
        <f>VLOOKUP(C55,#REF!,6,FALSE)</f>
        <v>Mobile Hydraulics Ltd</v>
      </c>
      <c r="F55" s="183"/>
      <c r="G55" s="184">
        <f>SUMIF(#REF!,C55,#REF!)</f>
        <v>610</v>
      </c>
      <c r="I55" s="2" t="str">
        <f>VLOOKUP(C55,#REF!,10,FALSE)</f>
        <v>Mechanics Workshop</v>
      </c>
      <c r="K55" s="180" t="str">
        <f>VLOOKUP(C55,#REF!,12,FALSE)</f>
        <v>Hired Staff</v>
      </c>
    </row>
    <row r="56" spans="1:11" x14ac:dyDescent="0.25">
      <c r="A56" s="182" t="str">
        <f>VLOOKUP(C56,#REF!,2,FALSE)</f>
        <v>09 Oct 2024</v>
      </c>
      <c r="C56" s="186" t="s">
        <v>299</v>
      </c>
      <c r="E56" s="180" t="str">
        <f>VLOOKUP(C56,#REF!,6,FALSE)</f>
        <v>Dodd Group (Midlands) Limited</v>
      </c>
      <c r="F56" s="183"/>
      <c r="G56" s="184">
        <f>SUMIF(#REF!,C56,#REF!)</f>
        <v>619.07000000000005</v>
      </c>
      <c r="I56" s="2" t="str">
        <f>VLOOKUP(C56,#REF!,10,FALSE)</f>
        <v>Decent Homes Missed/Refused</v>
      </c>
      <c r="K56" s="180" t="str">
        <f>VLOOKUP(C56,#REF!,12,FALSE)</f>
        <v>Premises Repair Contractors</v>
      </c>
    </row>
    <row r="57" spans="1:11" x14ac:dyDescent="0.25">
      <c r="A57" s="182" t="str">
        <f>VLOOKUP(C57,#REF!,2,FALSE)</f>
        <v>16 Oct 2024</v>
      </c>
      <c r="C57" s="186" t="s">
        <v>300</v>
      </c>
      <c r="E57" s="180" t="str">
        <f>VLOOKUP(C57,#REF!,6,FALSE)</f>
        <v>Dodd Group (Midlands) Limited</v>
      </c>
      <c r="F57" s="183"/>
      <c r="G57" s="184">
        <f>SUMIF(#REF!,C57,#REF!)</f>
        <v>4241.6000000000004</v>
      </c>
      <c r="I57" s="2" t="str">
        <f>VLOOKUP(C57,#REF!,10,FALSE)</f>
        <v>Solid Wall Insulation (EWI)</v>
      </c>
      <c r="K57" s="180" t="str">
        <f>VLOOKUP(C57,#REF!,12,FALSE)</f>
        <v>Premises Repair Contractors</v>
      </c>
    </row>
    <row r="58" spans="1:11" x14ac:dyDescent="0.25">
      <c r="A58" s="182" t="str">
        <f>VLOOKUP(C58,#REF!,2,FALSE)</f>
        <v>16 Oct 2024</v>
      </c>
      <c r="C58" s="186" t="s">
        <v>301</v>
      </c>
      <c r="E58" s="180" t="str">
        <f>VLOOKUP(C58,#REF!,6,FALSE)</f>
        <v>Dodd Group (Midlands) Limited</v>
      </c>
      <c r="F58" s="183"/>
      <c r="G58" s="184">
        <f>SUMIF(#REF!,C58,#REF!)</f>
        <v>1965.73</v>
      </c>
      <c r="I58" s="2" t="str">
        <f>VLOOKUP(C58,#REF!,10,FALSE)</f>
        <v>General Repairs</v>
      </c>
      <c r="K58" s="180" t="str">
        <f>VLOOKUP(C58,#REF!,12,FALSE)</f>
        <v>Electrical repairs &amp; maint</v>
      </c>
    </row>
    <row r="59" spans="1:11" x14ac:dyDescent="0.25">
      <c r="A59" s="182" t="str">
        <f>VLOOKUP(C59,#REF!,2,FALSE)</f>
        <v>09 Oct 2024</v>
      </c>
      <c r="C59" s="186" t="s">
        <v>302</v>
      </c>
      <c r="E59" s="180" t="str">
        <f>VLOOKUP(C59,#REF!,6,FALSE)</f>
        <v>Dodd Group (Midlands) Limited</v>
      </c>
      <c r="F59" s="183"/>
      <c r="G59" s="184">
        <f>SUMIF(#REF!,C59,#REF!)</f>
        <v>981.5</v>
      </c>
      <c r="I59" s="2" t="str">
        <f>VLOOKUP(C59,#REF!,10,FALSE)</f>
        <v>General Repairs</v>
      </c>
      <c r="K59" s="180" t="str">
        <f>VLOOKUP(C59,#REF!,12,FALSE)</f>
        <v>Electrical repairs &amp; maint</v>
      </c>
    </row>
    <row r="60" spans="1:11" x14ac:dyDescent="0.25">
      <c r="A60" s="182" t="str">
        <f>VLOOKUP(C60,#REF!,2,FALSE)</f>
        <v>06 Nov 2024</v>
      </c>
      <c r="C60" s="186" t="s">
        <v>303</v>
      </c>
      <c r="E60" s="180" t="str">
        <f>VLOOKUP(C60,#REF!,6,FALSE)</f>
        <v>EAST MIDLANDS COUNCIL</v>
      </c>
      <c r="F60" s="183"/>
      <c r="G60" s="184">
        <f>SUMIF(#REF!,C60,#REF!)</f>
        <v>6050</v>
      </c>
      <c r="I60" s="2" t="str">
        <f>VLOOKUP(C60,#REF!,10,FALSE)</f>
        <v>Democratic Representation &amp;Mgt</v>
      </c>
      <c r="K60" s="180" t="str">
        <f>VLOOKUP(C60,#REF!,12,FALSE)</f>
        <v>LGA Subscription</v>
      </c>
    </row>
    <row r="61" spans="1:11" x14ac:dyDescent="0.25">
      <c r="A61" s="182" t="str">
        <f>VLOOKUP(C61,#REF!,2,FALSE)</f>
        <v>02 Oct 2024</v>
      </c>
      <c r="C61" s="186" t="s">
        <v>304</v>
      </c>
      <c r="E61" s="180" t="str">
        <f>VLOOKUP(C61,#REF!,6,FALSE)</f>
        <v>MERTRUX LTD</v>
      </c>
      <c r="F61" s="183"/>
      <c r="G61" s="184">
        <f>SUMIF(#REF!,C61,#REF!)</f>
        <v>431.36</v>
      </c>
      <c r="I61" s="2" t="str">
        <f>VLOOKUP(C61,#REF!,10,FALSE)</f>
        <v>SV73 LVH Mercedes Benz Econic</v>
      </c>
      <c r="K61" s="180" t="str">
        <f>VLOOKUP(C61,#REF!,12,FALSE)</f>
        <v>Vehicle &amp; Plant Repairs</v>
      </c>
    </row>
    <row r="62" spans="1:11" x14ac:dyDescent="0.25">
      <c r="A62" s="182" t="str">
        <f>VLOOKUP(C62,#REF!,2,FALSE)</f>
        <v>18 Dec 2024</v>
      </c>
      <c r="C62" s="186" t="s">
        <v>305</v>
      </c>
      <c r="E62" s="180" t="str">
        <f>VLOOKUP(C62,#REF!,6,FALSE)</f>
        <v>Total Gas &amp; Power</v>
      </c>
      <c r="F62" s="183"/>
      <c r="G62" s="184">
        <f>SUMIF(#REF!,C62,#REF!)</f>
        <v>-2819.92</v>
      </c>
      <c r="I62" s="2" t="str">
        <f>VLOOKUP(C62,#REF!,10,FALSE)</f>
        <v>Kings Drive Older Person Serv</v>
      </c>
      <c r="K62" s="180" t="str">
        <f>VLOOKUP(C62,#REF!,12,FALSE)</f>
        <v>Gas</v>
      </c>
    </row>
    <row r="63" spans="1:11" x14ac:dyDescent="0.25">
      <c r="A63" s="182" t="str">
        <f>VLOOKUP(C63,#REF!,2,FALSE)</f>
        <v>18 Dec 2024</v>
      </c>
      <c r="C63" s="186" t="s">
        <v>306</v>
      </c>
      <c r="E63" s="180" t="str">
        <f>VLOOKUP(C63,#REF!,6,FALSE)</f>
        <v>Total Gas &amp; Power</v>
      </c>
      <c r="F63" s="183"/>
      <c r="G63" s="184">
        <f>SUMIF(#REF!,C63,#REF!)</f>
        <v>1020.06</v>
      </c>
      <c r="I63" s="2" t="str">
        <f>VLOOKUP(C63,#REF!,10,FALSE)</f>
        <v>Churchill Clse OlderPersonServ</v>
      </c>
      <c r="K63" s="180" t="str">
        <f>VLOOKUP(C63,#REF!,12,FALSE)</f>
        <v>Gas</v>
      </c>
    </row>
    <row r="64" spans="1:11" x14ac:dyDescent="0.25">
      <c r="A64" s="182" t="str">
        <f>VLOOKUP(C64,#REF!,2,FALSE)</f>
        <v>09 Oct 2024</v>
      </c>
      <c r="C64" s="186" t="s">
        <v>307</v>
      </c>
      <c r="E64" s="180" t="str">
        <f>VLOOKUP(C64,#REF!,6,FALSE)</f>
        <v>Sureserve Compliance Central Limited</v>
      </c>
      <c r="F64" s="183"/>
      <c r="G64" s="184">
        <f>SUMIF(#REF!,C64,#REF!)</f>
        <v>3922.58</v>
      </c>
      <c r="I64" s="2" t="str">
        <f>VLOOKUP(C64,#REF!,10,FALSE)</f>
        <v>Central Heating &amp; Boiler Repla</v>
      </c>
      <c r="K64" s="180" t="str">
        <f>VLOOKUP(C64,#REF!,12,FALSE)</f>
        <v>Premises Repair Contractors</v>
      </c>
    </row>
    <row r="65" spans="1:13" x14ac:dyDescent="0.25">
      <c r="A65" s="182" t="str">
        <f>VLOOKUP(C65,#REF!,2,FALSE)</f>
        <v>09 Oct 2024</v>
      </c>
      <c r="C65" s="186" t="s">
        <v>308</v>
      </c>
      <c r="E65" s="180" t="str">
        <f>VLOOKUP(C65,#REF!,6,FALSE)</f>
        <v>Sureserve Compliance Central Limited</v>
      </c>
      <c r="F65" s="183"/>
      <c r="G65" s="184">
        <f>SUMIF(#REF!,C65,#REF!)</f>
        <v>3300.68</v>
      </c>
      <c r="I65" s="2" t="str">
        <f>VLOOKUP(C65,#REF!,10,FALSE)</f>
        <v>Service Repair Contract</v>
      </c>
      <c r="K65" s="180" t="str">
        <f>VLOOKUP(C65,#REF!,12,FALSE)</f>
        <v>Gas repairs &amp; maint</v>
      </c>
    </row>
    <row r="66" spans="1:13" x14ac:dyDescent="0.25">
      <c r="A66" s="182" t="str">
        <f>VLOOKUP(C66,#REF!,2,FALSE)</f>
        <v>02 Oct 2024</v>
      </c>
      <c r="C66" s="186" t="s">
        <v>309</v>
      </c>
      <c r="E66" s="180" t="str">
        <f>VLOOKUP(C66,#REF!,6,FALSE)</f>
        <v>EDF ENERGY CUSTOMERS PLC</v>
      </c>
      <c r="F66" s="183"/>
      <c r="G66" s="184">
        <f>SUMIF(#REF!,C66,#REF!)</f>
        <v>41581.97</v>
      </c>
      <c r="I66" s="2" t="str">
        <f>VLOOKUP(C66,#REF!,10,FALSE)</f>
        <v>Electricity Holding Account</v>
      </c>
      <c r="K66" s="180" t="str">
        <f>VLOOKUP(C66,#REF!,12,FALSE)</f>
        <v>Electricity</v>
      </c>
    </row>
    <row r="67" spans="1:13" x14ac:dyDescent="0.25">
      <c r="A67" s="182" t="str">
        <f>VLOOKUP(C67,#REF!,2,FALSE)</f>
        <v>09 Oct 2024</v>
      </c>
      <c r="C67" s="186" t="s">
        <v>310</v>
      </c>
      <c r="E67" s="180" t="str">
        <f>VLOOKUP(C67,#REF!,6,FALSE)</f>
        <v>Vivid Resourcing</v>
      </c>
      <c r="F67" s="183"/>
      <c r="G67" s="184">
        <f>SUMIF(#REF!,C67,#REF!)</f>
        <v>1702.5</v>
      </c>
      <c r="I67" s="2" t="str">
        <f>VLOOKUP(C67,#REF!,10,FALSE)</f>
        <v>General Repairs</v>
      </c>
      <c r="K67" s="180" t="str">
        <f>VLOOKUP(C67,#REF!,12,FALSE)</f>
        <v>Hired Staff</v>
      </c>
    </row>
    <row r="68" spans="1:13" x14ac:dyDescent="0.25">
      <c r="A68" s="182" t="str">
        <f>VLOOKUP(C68,#REF!,2,FALSE)</f>
        <v>09 Oct 2024</v>
      </c>
      <c r="C68" s="186" t="s">
        <v>311</v>
      </c>
      <c r="E68" s="180" t="str">
        <f>VLOOKUP(C68,#REF!,6,FALSE)</f>
        <v>BROOKSIDE CONSTRUCTION (LEICESTER) LTD</v>
      </c>
      <c r="F68" s="183"/>
      <c r="G68" s="184">
        <f>SUMIF(#REF!,C68,#REF!)</f>
        <v>1626</v>
      </c>
      <c r="I68" s="2" t="str">
        <f>VLOOKUP(C68,#REF!,10,FALSE)</f>
        <v>Structural Maintenance</v>
      </c>
      <c r="K68" s="180" t="str">
        <f>VLOOKUP(C68,#REF!,12,FALSE)</f>
        <v>Responsive Repairs - Service B</v>
      </c>
    </row>
    <row r="69" spans="1:13" x14ac:dyDescent="0.25">
      <c r="A69" s="182" t="str">
        <f>VLOOKUP(C69,#REF!,2,FALSE)</f>
        <v>09 Oct 2024</v>
      </c>
      <c r="C69" s="186" t="s">
        <v>312</v>
      </c>
      <c r="E69" s="180" t="str">
        <f>VLOOKUP(C69,#REF!,6,FALSE)</f>
        <v>BAKERS WASTE SERVICES LTD</v>
      </c>
      <c r="F69" s="183"/>
      <c r="G69" s="184">
        <f>SUMIF(#REF!,C69,#REF!)</f>
        <v>278.5</v>
      </c>
      <c r="I69" s="2" t="str">
        <f>VLOOKUP(C69,#REF!,10,FALSE)</f>
        <v>Oadby Depot</v>
      </c>
      <c r="K69" s="180" t="str">
        <f>VLOOKUP(C69,#REF!,12,FALSE)</f>
        <v>Tipping Charge</v>
      </c>
    </row>
    <row r="70" spans="1:13" x14ac:dyDescent="0.25">
      <c r="A70" s="182" t="str">
        <f>VLOOKUP(C70,#REF!,2,FALSE)</f>
        <v>16 Oct 2024</v>
      </c>
      <c r="C70" s="186" t="s">
        <v>313</v>
      </c>
      <c r="E70" s="180" t="str">
        <f>VLOOKUP(C70,#REF!,6,FALSE)</f>
        <v>Click Travel Limited</v>
      </c>
      <c r="F70" s="183"/>
      <c r="G70" s="184">
        <f>SUMIF(#REF!,C70,#REF!)</f>
        <v>23447.17</v>
      </c>
      <c r="I70" s="2" t="str">
        <f>VLOOKUP(C70,#REF!,10,FALSE)</f>
        <v>Homelessness</v>
      </c>
      <c r="K70" s="180" t="str">
        <f>VLOOKUP(C70,#REF!,12,FALSE)</f>
        <v>Emergency Accomodation</v>
      </c>
    </row>
    <row r="71" spans="1:13" x14ac:dyDescent="0.25">
      <c r="A71" s="182" t="str">
        <f>VLOOKUP(C71,#REF!,2,FALSE)</f>
        <v>09 Oct 2024</v>
      </c>
      <c r="C71" s="186" t="s">
        <v>314</v>
      </c>
      <c r="E71" s="180" t="str">
        <f>VLOOKUP(C71,#REF!,6,FALSE)</f>
        <v>QS Recruitment Ltd</v>
      </c>
      <c r="F71" s="183"/>
      <c r="G71" s="184">
        <f>SUMIF(#REF!,C71,#REF!)</f>
        <v>904.34</v>
      </c>
      <c r="I71" s="2" t="str">
        <f>VLOOKUP(C71,#REF!,10,FALSE)</f>
        <v>Recycling</v>
      </c>
      <c r="K71" s="180" t="str">
        <f>VLOOKUP(C71,#REF!,12,FALSE)</f>
        <v>Hired Staff</v>
      </c>
    </row>
    <row r="72" spans="1:13" x14ac:dyDescent="0.25">
      <c r="A72" s="182" t="str">
        <f>VLOOKUP(C72,#REF!,2,FALSE)</f>
        <v>09 Oct 2024</v>
      </c>
      <c r="C72" s="186" t="s">
        <v>315</v>
      </c>
      <c r="E72" s="180" t="str">
        <f>VLOOKUP(C72,#REF!,6,FALSE)</f>
        <v>PRINT COPY CONSULTING LTD</v>
      </c>
      <c r="F72" s="183"/>
      <c r="G72" s="184">
        <f>SUMIF(#REF!,C72,#REF!)</f>
        <v>1006.04</v>
      </c>
      <c r="I72" s="2" t="str">
        <f>VLOOKUP(C72,#REF!,10,FALSE)</f>
        <v>Photocopiers 4619 Holding Acct</v>
      </c>
      <c r="K72" s="180" t="str">
        <f>VLOOKUP(C72,#REF!,12,FALSE)</f>
        <v>Equipment Tools &amp; Materials</v>
      </c>
    </row>
    <row r="73" spans="1:13" x14ac:dyDescent="0.25">
      <c r="A73" s="182" t="str">
        <f>VLOOKUP(C73,#REF!,2,FALSE)</f>
        <v>23 Oct 2024</v>
      </c>
      <c r="C73" s="186" t="s">
        <v>316</v>
      </c>
      <c r="E73" s="180" t="s">
        <v>1109</v>
      </c>
      <c r="F73" s="183"/>
      <c r="G73" s="184">
        <f>SUMIF(#REF!,C73,#REF!)</f>
        <v>722</v>
      </c>
      <c r="I73" s="2" t="str">
        <f>VLOOKUP(C73,#REF!,10,FALSE)</f>
        <v>Homelessness</v>
      </c>
      <c r="K73" s="180" t="str">
        <f>VLOOKUP(C73,#REF!,12,FALSE)</f>
        <v>Property Rents and Leases</v>
      </c>
      <c r="M73" s="185" t="s">
        <v>248</v>
      </c>
    </row>
    <row r="74" spans="1:13" x14ac:dyDescent="0.25">
      <c r="A74" s="182" t="str">
        <f>VLOOKUP(C74,#REF!,2,FALSE)</f>
        <v>27 Nov 2024</v>
      </c>
      <c r="C74" s="186" t="s">
        <v>317</v>
      </c>
      <c r="E74" s="180" t="s">
        <v>1109</v>
      </c>
      <c r="F74" s="183"/>
      <c r="G74" s="184">
        <f>SUMIF(#REF!,C74,#REF!)</f>
        <v>722</v>
      </c>
      <c r="I74" s="2" t="str">
        <f>VLOOKUP(C74,#REF!,10,FALSE)</f>
        <v>Homelessness</v>
      </c>
      <c r="K74" s="180" t="str">
        <f>VLOOKUP(C74,#REF!,12,FALSE)</f>
        <v>Property Rents and Leases</v>
      </c>
      <c r="M74" s="185" t="s">
        <v>248</v>
      </c>
    </row>
    <row r="75" spans="1:13" x14ac:dyDescent="0.25">
      <c r="A75" s="182" t="str">
        <f>VLOOKUP(C75,#REF!,2,FALSE)</f>
        <v>23 Oct 2024</v>
      </c>
      <c r="C75" s="186" t="s">
        <v>318</v>
      </c>
      <c r="E75" s="180" t="s">
        <v>1109</v>
      </c>
      <c r="F75" s="183"/>
      <c r="G75" s="184">
        <f>SUMIF(#REF!,C75,#REF!)</f>
        <v>700</v>
      </c>
      <c r="I75" s="2" t="str">
        <f>VLOOKUP(C75,#REF!,10,FALSE)</f>
        <v>Homelessness</v>
      </c>
      <c r="K75" s="180" t="str">
        <f>VLOOKUP(C75,#REF!,12,FALSE)</f>
        <v>Property Rents and Leases</v>
      </c>
      <c r="M75" s="185" t="s">
        <v>248</v>
      </c>
    </row>
    <row r="76" spans="1:13" x14ac:dyDescent="0.25">
      <c r="A76" s="182" t="str">
        <f>VLOOKUP(C76,#REF!,2,FALSE)</f>
        <v>27 Nov 2024</v>
      </c>
      <c r="C76" s="186" t="s">
        <v>319</v>
      </c>
      <c r="E76" s="180" t="s">
        <v>1109</v>
      </c>
      <c r="F76" s="183"/>
      <c r="G76" s="184">
        <f>SUMIF(#REF!,C76,#REF!)</f>
        <v>700</v>
      </c>
      <c r="I76" s="2" t="str">
        <f>VLOOKUP(C76,#REF!,10,FALSE)</f>
        <v>Homelessness</v>
      </c>
      <c r="K76" s="180" t="str">
        <f>VLOOKUP(C76,#REF!,12,FALSE)</f>
        <v>Property Rents and Leases</v>
      </c>
      <c r="M76" s="185" t="s">
        <v>248</v>
      </c>
    </row>
    <row r="77" spans="1:13" x14ac:dyDescent="0.25">
      <c r="A77" s="182" t="str">
        <f>VLOOKUP(C77,#REF!,2,FALSE)</f>
        <v>09 Oct 2024</v>
      </c>
      <c r="C77" s="186" t="s">
        <v>320</v>
      </c>
      <c r="E77" s="180" t="str">
        <f>VLOOKUP(C77,#REF!,6,FALSE)</f>
        <v>ADT FIRE &amp; SECURITY PLC</v>
      </c>
      <c r="F77" s="183"/>
      <c r="G77" s="184">
        <f>SUMIF(#REF!,C77,#REF!)</f>
        <v>290</v>
      </c>
      <c r="I77" s="2" t="str">
        <f>VLOOKUP(C77,#REF!,10,FALSE)</f>
        <v>Thythorn Hill</v>
      </c>
      <c r="K77" s="180" t="str">
        <f>VLOOKUP(C77,#REF!,12,FALSE)</f>
        <v>Alarms</v>
      </c>
    </row>
    <row r="78" spans="1:13" x14ac:dyDescent="0.25">
      <c r="A78" s="182" t="str">
        <f>VLOOKUP(C78,#REF!,2,FALSE)</f>
        <v>16 Oct 2024</v>
      </c>
      <c r="C78" s="186" t="s">
        <v>321</v>
      </c>
      <c r="E78" s="180" t="str">
        <f>VLOOKUP(C78,#REF!,6,FALSE)</f>
        <v>UK GAS SERVICES LIMITED</v>
      </c>
      <c r="F78" s="183"/>
      <c r="G78" s="184">
        <f>SUMIF(#REF!,C78,#REF!)</f>
        <v>4469.0200000000004</v>
      </c>
      <c r="I78" s="2" t="str">
        <f>VLOOKUP(C78,#REF!,10,FALSE)</f>
        <v>Void Property Repairs</v>
      </c>
      <c r="K78" s="180" t="str">
        <f>VLOOKUP(C78,#REF!,12,FALSE)</f>
        <v>Premises Repair Contractors</v>
      </c>
    </row>
    <row r="79" spans="1:13" x14ac:dyDescent="0.25">
      <c r="A79" s="182" t="str">
        <f>VLOOKUP(C79,#REF!,2,FALSE)</f>
        <v>16 Oct 2024</v>
      </c>
      <c r="C79" s="186" t="s">
        <v>322</v>
      </c>
      <c r="E79" s="180" t="str">
        <f>VLOOKUP(C79,#REF!,6,FALSE)</f>
        <v>GARY HOWARD SERVICES</v>
      </c>
      <c r="F79" s="183"/>
      <c r="G79" s="184">
        <f>SUMIF(#REF!,C79,#REF!)</f>
        <v>363</v>
      </c>
      <c r="I79" s="2" t="str">
        <f>VLOOKUP(C79,#REF!,10,FALSE)</f>
        <v>Cleaning Service</v>
      </c>
      <c r="K79" s="180" t="str">
        <f>VLOOKUP(C79,#REF!,12,FALSE)</f>
        <v>Other Cleaning</v>
      </c>
    </row>
    <row r="80" spans="1:13" x14ac:dyDescent="0.25">
      <c r="A80" s="182" t="str">
        <f>VLOOKUP(C80,#REF!,2,FALSE)</f>
        <v>16 Oct 2024</v>
      </c>
      <c r="C80" s="186" t="s">
        <v>323</v>
      </c>
      <c r="E80" s="180" t="str">
        <f>VLOOKUP(C80,#REF!,6,FALSE)</f>
        <v>GARY HOWARD SERVICES</v>
      </c>
      <c r="F80" s="183"/>
      <c r="G80" s="184">
        <f>SUMIF(#REF!,C80,#REF!)</f>
        <v>445.5</v>
      </c>
      <c r="I80" s="2" t="str">
        <f>VLOOKUP(C80,#REF!,10,FALSE)</f>
        <v>Cleaning Service</v>
      </c>
      <c r="K80" s="180" t="str">
        <f>VLOOKUP(C80,#REF!,12,FALSE)</f>
        <v>Other Cleaning</v>
      </c>
    </row>
    <row r="81" spans="1:11" x14ac:dyDescent="0.25">
      <c r="A81" s="182" t="str">
        <f>VLOOKUP(C81,#REF!,2,FALSE)</f>
        <v>16 Oct 2024</v>
      </c>
      <c r="C81" s="186" t="s">
        <v>324</v>
      </c>
      <c r="E81" s="180" t="str">
        <f>VLOOKUP(C81,#REF!,6,FALSE)</f>
        <v>GARY HOWARD SERVICES</v>
      </c>
      <c r="F81" s="183"/>
      <c r="G81" s="184">
        <f>SUMIF(#REF!,C81,#REF!)</f>
        <v>450</v>
      </c>
      <c r="I81" s="2" t="str">
        <f>VLOOKUP(C81,#REF!,10,FALSE)</f>
        <v>Churchill Close Flats</v>
      </c>
      <c r="K81" s="180" t="str">
        <f>VLOOKUP(C81,#REF!,12,FALSE)</f>
        <v>Premises Repair Contractors</v>
      </c>
    </row>
    <row r="82" spans="1:11" x14ac:dyDescent="0.25">
      <c r="A82" s="182" t="str">
        <f>VLOOKUP(C82,#REF!,2,FALSE)</f>
        <v>16 Oct 2024</v>
      </c>
      <c r="C82" s="186" t="s">
        <v>325</v>
      </c>
      <c r="E82" s="180" t="str">
        <f>VLOOKUP(C82,#REF!,6,FALSE)</f>
        <v>GARY HOWARD SERVICES</v>
      </c>
      <c r="F82" s="183"/>
      <c r="G82" s="184">
        <f>SUMIF(#REF!,C82,#REF!)</f>
        <v>1165</v>
      </c>
      <c r="I82" s="2" t="str">
        <f>VLOOKUP(C82,#REF!,10,FALSE)</f>
        <v>General Repairs</v>
      </c>
      <c r="K82" s="180" t="str">
        <f>VLOOKUP(C82,#REF!,12,FALSE)</f>
        <v>Premises Repair Contractors</v>
      </c>
    </row>
    <row r="83" spans="1:11" x14ac:dyDescent="0.25">
      <c r="A83" s="182" t="str">
        <f>VLOOKUP(C83,#REF!,2,FALSE)</f>
        <v>16 Oct 2024</v>
      </c>
      <c r="C83" s="186" t="s">
        <v>326</v>
      </c>
      <c r="E83" s="180" t="str">
        <f>VLOOKUP(C83,#REF!,6,FALSE)</f>
        <v>GARY HOWARD SERVICES</v>
      </c>
      <c r="F83" s="183"/>
      <c r="G83" s="184">
        <f>SUMIF(#REF!,C83,#REF!)</f>
        <v>285</v>
      </c>
      <c r="I83" s="2" t="str">
        <f>VLOOKUP(C83,#REF!,10,FALSE)</f>
        <v>General Repairs</v>
      </c>
      <c r="K83" s="180" t="str">
        <f>VLOOKUP(C83,#REF!,12,FALSE)</f>
        <v>Premises Repair Contractors</v>
      </c>
    </row>
    <row r="84" spans="1:11" x14ac:dyDescent="0.25">
      <c r="A84" s="182" t="str">
        <f>VLOOKUP(C84,#REF!,2,FALSE)</f>
        <v>16 Oct 2024</v>
      </c>
      <c r="C84" s="186" t="s">
        <v>327</v>
      </c>
      <c r="E84" s="180" t="str">
        <f>VLOOKUP(C84,#REF!,6,FALSE)</f>
        <v>GARY HOWARD SERVICES</v>
      </c>
      <c r="F84" s="183"/>
      <c r="G84" s="184">
        <f>SUMIF(#REF!,C84,#REF!)</f>
        <v>275</v>
      </c>
      <c r="I84" s="2" t="str">
        <f>VLOOKUP(C84,#REF!,10,FALSE)</f>
        <v>General Repairs</v>
      </c>
      <c r="K84" s="180" t="str">
        <f>VLOOKUP(C84,#REF!,12,FALSE)</f>
        <v>Premises Repair Contractors</v>
      </c>
    </row>
    <row r="85" spans="1:11" x14ac:dyDescent="0.25">
      <c r="A85" s="182" t="str">
        <f>VLOOKUP(C85,#REF!,2,FALSE)</f>
        <v>02 Oct 2024</v>
      </c>
      <c r="C85" s="186" t="s">
        <v>328</v>
      </c>
      <c r="E85" s="180" t="str">
        <f>VLOOKUP(C85,#REF!,6,FALSE)</f>
        <v>Racecourse LTD</v>
      </c>
      <c r="F85" s="183"/>
      <c r="G85" s="184">
        <f>SUMIF(#REF!,C85,#REF!)</f>
        <v>1764</v>
      </c>
      <c r="I85" s="2" t="str">
        <f>VLOOKUP(C85,#REF!,10,FALSE)</f>
        <v>Homelessness</v>
      </c>
      <c r="K85" s="180" t="str">
        <f>VLOOKUP(C85,#REF!,12,FALSE)</f>
        <v>Emergency Accomodation</v>
      </c>
    </row>
    <row r="86" spans="1:11" x14ac:dyDescent="0.25">
      <c r="A86" s="182" t="str">
        <f>VLOOKUP(C86,#REF!,2,FALSE)</f>
        <v>09 Oct 2024</v>
      </c>
      <c r="C86" s="186" t="s">
        <v>329</v>
      </c>
      <c r="E86" s="180" t="str">
        <f>VLOOKUP(C86,#REF!,6,FALSE)</f>
        <v>F G MOSS &amp; SON</v>
      </c>
      <c r="F86" s="183"/>
      <c r="G86" s="184">
        <f>SUMIF(#REF!,C86,#REF!)</f>
        <v>295</v>
      </c>
      <c r="I86" s="2" t="str">
        <f>VLOOKUP(C86,#REF!,10,FALSE)</f>
        <v>Structural Maintenance</v>
      </c>
      <c r="K86" s="180" t="str">
        <f>VLOOKUP(C86,#REF!,12,FALSE)</f>
        <v>Responsive Repairs - Service B</v>
      </c>
    </row>
    <row r="87" spans="1:11" x14ac:dyDescent="0.25">
      <c r="A87" s="182" t="str">
        <f>VLOOKUP(C87,#REF!,2,FALSE)</f>
        <v>09 Oct 2024</v>
      </c>
      <c r="C87" s="186" t="s">
        <v>330</v>
      </c>
      <c r="E87" s="180" t="str">
        <f>VLOOKUP(C87,#REF!,6,FALSE)</f>
        <v>F G MOSS &amp; SON</v>
      </c>
      <c r="F87" s="183"/>
      <c r="G87" s="184">
        <f>SUMIF(#REF!,C87,#REF!)</f>
        <v>1931</v>
      </c>
      <c r="I87" s="2" t="str">
        <f>VLOOKUP(C87,#REF!,10,FALSE)</f>
        <v>General Repairs</v>
      </c>
      <c r="K87" s="180" t="str">
        <f>VLOOKUP(C87,#REF!,12,FALSE)</f>
        <v>Window Maintenance</v>
      </c>
    </row>
    <row r="88" spans="1:11" x14ac:dyDescent="0.25">
      <c r="A88" s="182" t="str">
        <f>VLOOKUP(C88,#REF!,2,FALSE)</f>
        <v>09 Oct 2024</v>
      </c>
      <c r="C88" s="186" t="s">
        <v>331</v>
      </c>
      <c r="E88" s="180" t="str">
        <f>VLOOKUP(C88,#REF!,6,FALSE)</f>
        <v>F G MOSS &amp; SON</v>
      </c>
      <c r="F88" s="183"/>
      <c r="G88" s="184">
        <f>SUMIF(#REF!,C88,#REF!)</f>
        <v>317</v>
      </c>
      <c r="I88" s="2" t="str">
        <f>VLOOKUP(C88,#REF!,10,FALSE)</f>
        <v>Elizabeth Court Flats</v>
      </c>
      <c r="K88" s="180" t="str">
        <f>VLOOKUP(C88,#REF!,12,FALSE)</f>
        <v>Joinery</v>
      </c>
    </row>
    <row r="89" spans="1:11" x14ac:dyDescent="0.25">
      <c r="A89" s="182" t="str">
        <f>VLOOKUP(C89,#REF!,2,FALSE)</f>
        <v>02 Oct 2024</v>
      </c>
      <c r="C89" s="186" t="s">
        <v>332</v>
      </c>
      <c r="E89" s="180" t="str">
        <f>VLOOKUP(C89,#REF!,6,FALSE)</f>
        <v>Dave Harris T/A DH Plumbing and Heating</v>
      </c>
      <c r="F89" s="183"/>
      <c r="G89" s="184">
        <f>SUMIF(#REF!,C89,#REF!)</f>
        <v>1080</v>
      </c>
      <c r="I89" s="2" t="str">
        <f>VLOOKUP(C89,#REF!,10,FALSE)</f>
        <v>Purchase Ledger Transfer Acc.</v>
      </c>
      <c r="K89" s="180" t="str">
        <f>VLOOKUP(C89,#REF!,12,FALSE)</f>
        <v>Supplier Payment</v>
      </c>
    </row>
    <row r="90" spans="1:11" x14ac:dyDescent="0.25">
      <c r="A90" s="182" t="str">
        <f>VLOOKUP(C90,#REF!,2,FALSE)</f>
        <v>02 Oct 2024</v>
      </c>
      <c r="C90" s="186" t="s">
        <v>333</v>
      </c>
      <c r="E90" s="180" t="str">
        <f>VLOOKUP(C90,#REF!,6,FALSE)</f>
        <v>Dave Harris T/A DH Plumbing and Heating</v>
      </c>
      <c r="F90" s="183"/>
      <c r="G90" s="184">
        <f>SUMIF(#REF!,C90,#REF!)</f>
        <v>1180</v>
      </c>
      <c r="I90" s="2" t="str">
        <f>VLOOKUP(C90,#REF!,10,FALSE)</f>
        <v>Purchase Ledger Transfer Acc.</v>
      </c>
      <c r="K90" s="180" t="str">
        <f>VLOOKUP(C90,#REF!,12,FALSE)</f>
        <v>Supplier Payment</v>
      </c>
    </row>
    <row r="91" spans="1:11" x14ac:dyDescent="0.25">
      <c r="A91" s="182" t="str">
        <f>VLOOKUP(C91,#REF!,2,FALSE)</f>
        <v>02 Oct 2024</v>
      </c>
      <c r="C91" s="186" t="s">
        <v>334</v>
      </c>
      <c r="E91" s="180" t="str">
        <f>VLOOKUP(C91,#REF!,6,FALSE)</f>
        <v>Dave Harris T/A DH Plumbing and Heating</v>
      </c>
      <c r="F91" s="183"/>
      <c r="G91" s="184">
        <f>SUMIF(#REF!,C91,#REF!)</f>
        <v>995</v>
      </c>
      <c r="I91" s="2" t="str">
        <f>VLOOKUP(C91,#REF!,10,FALSE)</f>
        <v>Purchase Ledger Transfer Acc.</v>
      </c>
      <c r="K91" s="180" t="str">
        <f>VLOOKUP(C91,#REF!,12,FALSE)</f>
        <v>Supplier Payment</v>
      </c>
    </row>
    <row r="92" spans="1:11" x14ac:dyDescent="0.25">
      <c r="A92" s="182" t="str">
        <f>VLOOKUP(C92,#REF!,2,FALSE)</f>
        <v>02 Oct 2024</v>
      </c>
      <c r="C92" s="186" t="s">
        <v>335</v>
      </c>
      <c r="E92" s="180" t="str">
        <f>VLOOKUP(C92,#REF!,6,FALSE)</f>
        <v>Dave Harris T/A DH Plumbing and Heating</v>
      </c>
      <c r="F92" s="183"/>
      <c r="G92" s="184">
        <f>SUMIF(#REF!,C92,#REF!)</f>
        <v>1245</v>
      </c>
      <c r="I92" s="2" t="str">
        <f>VLOOKUP(C92,#REF!,10,FALSE)</f>
        <v>Purchase Ledger Transfer Acc.</v>
      </c>
      <c r="K92" s="180" t="str">
        <f>VLOOKUP(C92,#REF!,12,FALSE)</f>
        <v>Supplier Payment</v>
      </c>
    </row>
    <row r="93" spans="1:11" x14ac:dyDescent="0.25">
      <c r="A93" s="182" t="str">
        <f>VLOOKUP(C93,#REF!,2,FALSE)</f>
        <v>02 Oct 2024</v>
      </c>
      <c r="C93" s="186" t="s">
        <v>336</v>
      </c>
      <c r="E93" s="180" t="str">
        <f>VLOOKUP(C93,#REF!,6,FALSE)</f>
        <v>Dave Harris T/A DH Plumbing and Heating</v>
      </c>
      <c r="F93" s="183"/>
      <c r="G93" s="184">
        <f>SUMIF(#REF!,C93,#REF!)</f>
        <v>1207</v>
      </c>
      <c r="I93" s="2" t="str">
        <f>VLOOKUP(C93,#REF!,10,FALSE)</f>
        <v>Purchase Ledger Transfer Acc.</v>
      </c>
      <c r="K93" s="180" t="str">
        <f>VLOOKUP(C93,#REF!,12,FALSE)</f>
        <v>Supplier Payment</v>
      </c>
    </row>
    <row r="94" spans="1:11" x14ac:dyDescent="0.25">
      <c r="A94" s="182" t="str">
        <f>VLOOKUP(C94,#REF!,2,FALSE)</f>
        <v>02 Oct 2024</v>
      </c>
      <c r="C94" s="186" t="s">
        <v>337</v>
      </c>
      <c r="E94" s="180" t="str">
        <f>VLOOKUP(C94,#REF!,6,FALSE)</f>
        <v>Dave Harris T/A DH Plumbing and Heating</v>
      </c>
      <c r="F94" s="183"/>
      <c r="G94" s="184">
        <f>SUMIF(#REF!,C94,#REF!)</f>
        <v>1210</v>
      </c>
      <c r="I94" s="2" t="str">
        <f>VLOOKUP(C94,#REF!,10,FALSE)</f>
        <v>Purchase Ledger Transfer Acc.</v>
      </c>
      <c r="K94" s="180" t="str">
        <f>VLOOKUP(C94,#REF!,12,FALSE)</f>
        <v>Supplier Payment</v>
      </c>
    </row>
    <row r="95" spans="1:11" x14ac:dyDescent="0.25">
      <c r="A95" s="182" t="str">
        <f>VLOOKUP(C95,#REF!,2,FALSE)</f>
        <v>16 Oct 2024</v>
      </c>
      <c r="C95" s="186" t="s">
        <v>338</v>
      </c>
      <c r="E95" s="180" t="str">
        <f>VLOOKUP(C95,#REF!,6,FALSE)</f>
        <v>Exemplas Limited</v>
      </c>
      <c r="F95" s="183"/>
      <c r="G95" s="184">
        <f>SUMIF(#REF!,C95,#REF!)</f>
        <v>20844.64</v>
      </c>
      <c r="I95" s="2" t="str">
        <f>VLOOKUP(C95,#REF!,10,FALSE)</f>
        <v>UK Shared Prosperity Fund</v>
      </c>
      <c r="K95" s="180" t="str">
        <f>VLOOKUP(C95,#REF!,12,FALSE)</f>
        <v>Business Innovation &amp; Growth</v>
      </c>
    </row>
    <row r="96" spans="1:11" x14ac:dyDescent="0.25">
      <c r="A96" s="182" t="str">
        <f>VLOOKUP(C96,#REF!,2,FALSE)</f>
        <v>02 Oct 2024</v>
      </c>
      <c r="C96" s="186" t="s">
        <v>339</v>
      </c>
      <c r="E96" s="180" t="str">
        <f>VLOOKUP(C96,#REF!,6,FALSE)</f>
        <v>Dave Harris T/A DH Plumbing and Heating</v>
      </c>
      <c r="F96" s="183"/>
      <c r="G96" s="184">
        <f>SUMIF(#REF!,C96,#REF!)</f>
        <v>1190</v>
      </c>
      <c r="I96" s="2" t="str">
        <f>VLOOKUP(C96,#REF!,10,FALSE)</f>
        <v>Purchase Ledger Transfer Acc.</v>
      </c>
      <c r="K96" s="180" t="str">
        <f>VLOOKUP(C96,#REF!,12,FALSE)</f>
        <v>Supplier Payment</v>
      </c>
    </row>
    <row r="97" spans="1:11" x14ac:dyDescent="0.25">
      <c r="A97" s="182" t="str">
        <f>VLOOKUP(C97,#REF!,2,FALSE)</f>
        <v>16 Oct 2024</v>
      </c>
      <c r="C97" s="186" t="s">
        <v>340</v>
      </c>
      <c r="E97" s="180" t="str">
        <f>VLOOKUP(C97,#REF!,6,FALSE)</f>
        <v>Reach Publishing Services Ltd</v>
      </c>
      <c r="F97" s="183"/>
      <c r="G97" s="184">
        <f>SUMIF(#REF!,C97,#REF!)</f>
        <v>748.44</v>
      </c>
      <c r="I97" s="2" t="str">
        <f>VLOOKUP(C97,#REF!,10,FALSE)</f>
        <v>Development Control</v>
      </c>
      <c r="K97" s="180" t="str">
        <f>VLOOKUP(C97,#REF!,12,FALSE)</f>
        <v>Advertising</v>
      </c>
    </row>
    <row r="98" spans="1:11" x14ac:dyDescent="0.25">
      <c r="A98" s="182" t="str">
        <f>VLOOKUP(C98,#REF!,2,FALSE)</f>
        <v>16 Oct 2024</v>
      </c>
      <c r="C98" s="186" t="s">
        <v>341</v>
      </c>
      <c r="E98" s="180" t="str">
        <f>VLOOKUP(C98,#REF!,6,FALSE)</f>
        <v>Westcotec Limited</v>
      </c>
      <c r="F98" s="183"/>
      <c r="G98" s="184">
        <f>SUMIF(#REF!,C98,#REF!)</f>
        <v>17478</v>
      </c>
      <c r="I98" s="2" t="str">
        <f>VLOOKUP(C98,#REF!,10,FALSE)</f>
        <v>Crime and Disorder Partnership</v>
      </c>
      <c r="K98" s="180" t="str">
        <f>VLOOKUP(C98,#REF!,12,FALSE)</f>
        <v>OPCC Funding Expenditure</v>
      </c>
    </row>
    <row r="99" spans="1:11" x14ac:dyDescent="0.25">
      <c r="A99" s="182" t="str">
        <f>VLOOKUP(C99,#REF!,2,FALSE)</f>
        <v>16 Oct 2024</v>
      </c>
      <c r="C99" s="186" t="s">
        <v>342</v>
      </c>
      <c r="E99" s="180" t="str">
        <f>VLOOKUP(C99,#REF!,6,FALSE)</f>
        <v>MACILDOWIE ASSOCIATES LTD</v>
      </c>
      <c r="F99" s="183"/>
      <c r="G99" s="184">
        <f>SUMIF(#REF!,C99,#REF!)</f>
        <v>1515</v>
      </c>
      <c r="I99" s="2" t="str">
        <f>VLOOKUP(C99,#REF!,10,FALSE)</f>
        <v>Finance</v>
      </c>
      <c r="K99" s="180" t="str">
        <f>VLOOKUP(C99,#REF!,12,FALSE)</f>
        <v>Hired Staff</v>
      </c>
    </row>
    <row r="100" spans="1:11" x14ac:dyDescent="0.25">
      <c r="A100" s="182" t="str">
        <f>VLOOKUP(C100,#REF!,2,FALSE)</f>
        <v>16 Oct 2024</v>
      </c>
      <c r="C100" s="186" t="s">
        <v>343</v>
      </c>
      <c r="E100" s="180" t="str">
        <f>VLOOKUP(C100,#REF!,6,FALSE)</f>
        <v xml:space="preserve">VENN GROUP </v>
      </c>
      <c r="F100" s="183"/>
      <c r="G100" s="184">
        <f>SUMIF(#REF!,C100,#REF!)</f>
        <v>1384</v>
      </c>
      <c r="I100" s="2" t="str">
        <f>VLOOKUP(C100,#REF!,10,FALSE)</f>
        <v>NNDR</v>
      </c>
      <c r="K100" s="180" t="str">
        <f>VLOOKUP(C100,#REF!,12,FALSE)</f>
        <v>Hired Staff</v>
      </c>
    </row>
    <row r="101" spans="1:11" x14ac:dyDescent="0.25">
      <c r="A101" s="182" t="str">
        <f>VLOOKUP(C101,#REF!,2,FALSE)</f>
        <v>02 Oct 2024</v>
      </c>
      <c r="C101" s="186" t="s">
        <v>344</v>
      </c>
      <c r="E101" s="180" t="str">
        <f>VLOOKUP(C101,#REF!,6,FALSE)</f>
        <v>Grant Thornton UK LLP</v>
      </c>
      <c r="F101" s="183"/>
      <c r="G101" s="184">
        <f>SUMIF(#REF!,C101,#REF!)</f>
        <v>25350</v>
      </c>
      <c r="I101" s="2" t="str">
        <f>VLOOKUP(C101,#REF!,10,FALSE)</f>
        <v>Corporate Management</v>
      </c>
      <c r="K101" s="180" t="str">
        <f>VLOOKUP(C101,#REF!,12,FALSE)</f>
        <v>Audit Fees</v>
      </c>
    </row>
    <row r="102" spans="1:11" x14ac:dyDescent="0.25">
      <c r="A102" s="182" t="str">
        <f>VLOOKUP(C102,#REF!,2,FALSE)</f>
        <v>09 Oct 2024</v>
      </c>
      <c r="C102" s="186" t="s">
        <v>345</v>
      </c>
      <c r="E102" s="180" t="str">
        <f>VLOOKUP(C102,#REF!,6,FALSE)</f>
        <v>Vodafone Limited (Cable &amp; Wireless)</v>
      </c>
      <c r="F102" s="183"/>
      <c r="G102" s="184">
        <f>SUMIF(#REF!,C102,#REF!)</f>
        <v>2507.44</v>
      </c>
      <c r="I102" s="2" t="str">
        <f>VLOOKUP(C102,#REF!,10,FALSE)</f>
        <v>ICT Section</v>
      </c>
      <c r="K102" s="180" t="str">
        <f>VLOOKUP(C102,#REF!,12,FALSE)</f>
        <v>Computer Software</v>
      </c>
    </row>
    <row r="103" spans="1:11" x14ac:dyDescent="0.25">
      <c r="A103" s="182" t="str">
        <f>VLOOKUP(C103,#REF!,2,FALSE)</f>
        <v>16 Oct 2024</v>
      </c>
      <c r="C103" s="186" t="s">
        <v>346</v>
      </c>
      <c r="E103" s="180" t="str">
        <f>VLOOKUP(C103,#REF!,6,FALSE)</f>
        <v>Routeware Limited</v>
      </c>
      <c r="F103" s="183"/>
      <c r="G103" s="184">
        <f>SUMIF(#REF!,C103,#REF!)</f>
        <v>3556</v>
      </c>
      <c r="I103" s="2" t="str">
        <f>VLOOKUP(C103,#REF!,10,FALSE)</f>
        <v>Waste Transformation</v>
      </c>
      <c r="K103" s="180" t="str">
        <f>VLOOKUP(C103,#REF!,12,FALSE)</f>
        <v>Consultancy</v>
      </c>
    </row>
    <row r="104" spans="1:11" x14ac:dyDescent="0.25">
      <c r="A104" s="182" t="str">
        <f>VLOOKUP(C104,#REF!,2,FALSE)</f>
        <v>06 Nov 2024</v>
      </c>
      <c r="C104" s="186" t="s">
        <v>347</v>
      </c>
      <c r="E104" s="180" t="str">
        <f>VLOOKUP(C104,#REF!,6,FALSE)</f>
        <v>WESTCOTES HOUSE LTD</v>
      </c>
      <c r="F104" s="183"/>
      <c r="G104" s="184">
        <f>SUMIF(#REF!,C104,#REF!)</f>
        <v>1380</v>
      </c>
      <c r="I104" s="2" t="str">
        <f>VLOOKUP(C104,#REF!,10,FALSE)</f>
        <v>Homelessness</v>
      </c>
      <c r="K104" s="180" t="str">
        <f>VLOOKUP(C104,#REF!,12,FALSE)</f>
        <v>Emergency Accomodation</v>
      </c>
    </row>
    <row r="105" spans="1:11" x14ac:dyDescent="0.25">
      <c r="A105" s="182" t="str">
        <f>VLOOKUP(C105,#REF!,2,FALSE)</f>
        <v>16 Oct 2024</v>
      </c>
      <c r="C105" s="186" t="s">
        <v>348</v>
      </c>
      <c r="E105" s="180" t="str">
        <f>VLOOKUP(C105,#REF!,6,FALSE)</f>
        <v>Dodd Group (Midlands) Limited</v>
      </c>
      <c r="F105" s="183"/>
      <c r="G105" s="184">
        <f>SUMIF(#REF!,C105,#REF!)</f>
        <v>608.1</v>
      </c>
      <c r="I105" s="2" t="str">
        <f>VLOOKUP(C105,#REF!,10,FALSE)</f>
        <v>William Peardon Court Flats</v>
      </c>
      <c r="K105" s="180" t="str">
        <f>VLOOKUP(C105,#REF!,12,FALSE)</f>
        <v>Electrical repairs &amp; maint</v>
      </c>
    </row>
    <row r="106" spans="1:11" x14ac:dyDescent="0.25">
      <c r="A106" s="182" t="str">
        <f>VLOOKUP(C106,#REF!,2,FALSE)</f>
        <v>16 Oct 2024</v>
      </c>
      <c r="C106" s="186" t="s">
        <v>349</v>
      </c>
      <c r="E106" s="180" t="str">
        <f>VLOOKUP(C106,#REF!,6,FALSE)</f>
        <v>Dodd Group (Midlands) Limited</v>
      </c>
      <c r="F106" s="183"/>
      <c r="G106" s="184">
        <f>SUMIF(#REF!,C106,#REF!)</f>
        <v>2567.2399999999998</v>
      </c>
      <c r="I106" s="2" t="str">
        <f>VLOOKUP(C106,#REF!,10,FALSE)</f>
        <v>General Repairs</v>
      </c>
      <c r="K106" s="180" t="str">
        <f>VLOOKUP(C106,#REF!,12,FALSE)</f>
        <v>Electrical repairs &amp; maint</v>
      </c>
    </row>
    <row r="107" spans="1:11" x14ac:dyDescent="0.25">
      <c r="A107" s="182" t="str">
        <f>VLOOKUP(C107,#REF!,2,FALSE)</f>
        <v>16 Oct 2024</v>
      </c>
      <c r="C107" s="186" t="s">
        <v>350</v>
      </c>
      <c r="E107" s="180" t="str">
        <f>VLOOKUP(C107,#REF!,6,FALSE)</f>
        <v>Dodd Group (Midlands) Limited</v>
      </c>
      <c r="F107" s="183"/>
      <c r="G107" s="184">
        <f>SUMIF(#REF!,C107,#REF!)</f>
        <v>2376.19</v>
      </c>
      <c r="I107" s="2" t="str">
        <f>VLOOKUP(C107,#REF!,10,FALSE)</f>
        <v>Solid Wall Insulation (EWI)</v>
      </c>
      <c r="K107" s="180" t="str">
        <f>VLOOKUP(C107,#REF!,12,FALSE)</f>
        <v>Premises Repair Contractors</v>
      </c>
    </row>
    <row r="108" spans="1:11" x14ac:dyDescent="0.25">
      <c r="A108" s="182" t="str">
        <f>VLOOKUP(C108,#REF!,2,FALSE)</f>
        <v>16 Oct 2024</v>
      </c>
      <c r="C108" s="186" t="s">
        <v>351</v>
      </c>
      <c r="E108" s="180" t="str">
        <f>VLOOKUP(C108,#REF!,6,FALSE)</f>
        <v>GAP PROPERTY SERVICES LTD</v>
      </c>
      <c r="F108" s="183"/>
      <c r="G108" s="184">
        <f>SUMIF(#REF!,C108,#REF!)</f>
        <v>2490</v>
      </c>
      <c r="I108" s="2" t="str">
        <f>VLOOKUP(C108,#REF!,10,FALSE)</f>
        <v>Belmont House Hostel</v>
      </c>
      <c r="K108" s="180" t="str">
        <f>VLOOKUP(C108,#REF!,12,FALSE)</f>
        <v>Premises Repair Contractors</v>
      </c>
    </row>
    <row r="109" spans="1:11" x14ac:dyDescent="0.25">
      <c r="A109" s="182" t="str">
        <f>VLOOKUP(C109,#REF!,2,FALSE)</f>
        <v>16 Oct 2024</v>
      </c>
      <c r="C109" s="186" t="s">
        <v>352</v>
      </c>
      <c r="E109" s="180" t="str">
        <f>VLOOKUP(C109,#REF!,6,FALSE)</f>
        <v>Vivid Resourcing</v>
      </c>
      <c r="F109" s="183"/>
      <c r="G109" s="184">
        <f>SUMIF(#REF!,C109,#REF!)</f>
        <v>1702.5</v>
      </c>
      <c r="I109" s="2" t="str">
        <f>VLOOKUP(C109,#REF!,10,FALSE)</f>
        <v>General Repairs</v>
      </c>
      <c r="K109" s="180" t="str">
        <f>VLOOKUP(C109,#REF!,12,FALSE)</f>
        <v>Hired Staff</v>
      </c>
    </row>
    <row r="110" spans="1:11" x14ac:dyDescent="0.25">
      <c r="A110" s="182" t="str">
        <f>VLOOKUP(C110,#REF!,2,FALSE)</f>
        <v>30 Oct 2024</v>
      </c>
      <c r="C110" s="186" t="s">
        <v>353</v>
      </c>
      <c r="E110" s="180" t="str">
        <f>VLOOKUP(C110,#REF!,6,FALSE)</f>
        <v>Abacus Playgrounds Limited</v>
      </c>
      <c r="F110" s="183"/>
      <c r="G110" s="184">
        <f>SUMIF(#REF!,C110,#REF!)</f>
        <v>1600</v>
      </c>
      <c r="I110" s="2" t="str">
        <f>VLOOKUP(C110,#REF!,10,FALSE)</f>
        <v>Freer Park MUGA</v>
      </c>
      <c r="K110" s="180" t="str">
        <f>VLOOKUP(C110,#REF!,12,FALSE)</f>
        <v>New Equipment</v>
      </c>
    </row>
    <row r="111" spans="1:11" x14ac:dyDescent="0.25">
      <c r="A111" s="182" t="str">
        <f>VLOOKUP(C111,#REF!,2,FALSE)</f>
        <v>09 Oct 2024</v>
      </c>
      <c r="C111" s="186" t="s">
        <v>354</v>
      </c>
      <c r="E111" s="180" t="str">
        <f>VLOOKUP(C111,#REF!,6,FALSE)</f>
        <v>BT  PAYMENT SERVICES LTD</v>
      </c>
      <c r="F111" s="183"/>
      <c r="G111" s="184">
        <f>SUMIF(#REF!,C111,#REF!)</f>
        <v>4358.09</v>
      </c>
      <c r="I111" s="2" t="str">
        <f>VLOOKUP(C111,#REF!,10,FALSE)</f>
        <v>Telephone holding acc</v>
      </c>
      <c r="K111" s="180" t="str">
        <f>VLOOKUP(C111,#REF!,12,FALSE)</f>
        <v>Telephone Bills</v>
      </c>
    </row>
    <row r="112" spans="1:11" x14ac:dyDescent="0.25">
      <c r="A112" s="182" t="str">
        <f>VLOOKUP(C112,#REF!,2,FALSE)</f>
        <v>09 Oct 2024</v>
      </c>
      <c r="C112" s="186" t="s">
        <v>355</v>
      </c>
      <c r="E112" s="180" t="str">
        <f>VLOOKUP(C112,#REF!,6,FALSE)</f>
        <v>Racecourse LTD</v>
      </c>
      <c r="F112" s="183"/>
      <c r="G112" s="184">
        <f>SUMIF(#REF!,C112,#REF!)</f>
        <v>672</v>
      </c>
      <c r="I112" s="2" t="str">
        <f>VLOOKUP(C112,#REF!,10,FALSE)</f>
        <v>Homelessness</v>
      </c>
      <c r="K112" s="180" t="str">
        <f>VLOOKUP(C112,#REF!,12,FALSE)</f>
        <v>Emergency Accomodation</v>
      </c>
    </row>
    <row r="113" spans="1:11" x14ac:dyDescent="0.25">
      <c r="A113" s="182" t="str">
        <f>VLOOKUP(C113,#REF!,2,FALSE)</f>
        <v>09 Oct 2024</v>
      </c>
      <c r="C113" s="186" t="s">
        <v>356</v>
      </c>
      <c r="E113" s="180" t="str">
        <f>VLOOKUP(C113,#REF!,6,FALSE)</f>
        <v>Racecourse LTD</v>
      </c>
      <c r="F113" s="183"/>
      <c r="G113" s="184">
        <f>SUMIF(#REF!,C113,#REF!)</f>
        <v>1176</v>
      </c>
      <c r="I113" s="2" t="str">
        <f>VLOOKUP(C113,#REF!,10,FALSE)</f>
        <v>Homelessness</v>
      </c>
      <c r="K113" s="180" t="str">
        <f>VLOOKUP(C113,#REF!,12,FALSE)</f>
        <v>Emergency Accomodation</v>
      </c>
    </row>
    <row r="114" spans="1:11" x14ac:dyDescent="0.25">
      <c r="A114" s="182" t="str">
        <f>VLOOKUP(C114,#REF!,2,FALSE)</f>
        <v>09 Oct 2024</v>
      </c>
      <c r="C114" s="186" t="s">
        <v>357</v>
      </c>
      <c r="E114" s="180" t="str">
        <f>VLOOKUP(C114,#REF!,6,FALSE)</f>
        <v>TALKTALK BUSINESS</v>
      </c>
      <c r="F114" s="183"/>
      <c r="G114" s="184">
        <f>SUMIF(#REF!,C114,#REF!)</f>
        <v>458.39</v>
      </c>
      <c r="I114" s="2" t="str">
        <f>VLOOKUP(C114,#REF!,10,FALSE)</f>
        <v>ICT Section</v>
      </c>
      <c r="K114" s="180" t="str">
        <f>VLOOKUP(C114,#REF!,12,FALSE)</f>
        <v>Telephone Network Charges</v>
      </c>
    </row>
    <row r="115" spans="1:11" x14ac:dyDescent="0.25">
      <c r="A115" s="182" t="str">
        <f>VLOOKUP(C115,#REF!,2,FALSE)</f>
        <v>09 Oct 2024</v>
      </c>
      <c r="C115" s="186" t="s">
        <v>358</v>
      </c>
      <c r="E115" s="180" t="str">
        <f>VLOOKUP(C115,#REF!,6,FALSE)</f>
        <v>TALKTALK BUSINESS</v>
      </c>
      <c r="F115" s="183"/>
      <c r="G115" s="184">
        <f>SUMIF(#REF!,C115,#REF!)</f>
        <v>456.28</v>
      </c>
      <c r="I115" s="2" t="str">
        <f>VLOOKUP(C115,#REF!,10,FALSE)</f>
        <v>ICT Section</v>
      </c>
      <c r="K115" s="180" t="str">
        <f>VLOOKUP(C115,#REF!,12,FALSE)</f>
        <v>Telephone Network Charges</v>
      </c>
    </row>
    <row r="116" spans="1:11" x14ac:dyDescent="0.25">
      <c r="A116" s="182" t="str">
        <f>VLOOKUP(C116,#REF!,2,FALSE)</f>
        <v>16 Oct 2024</v>
      </c>
      <c r="C116" s="186" t="s">
        <v>359</v>
      </c>
      <c r="E116" s="180" t="str">
        <f>VLOOKUP(C116,#REF!,6,FALSE)</f>
        <v>Click Travel Limited</v>
      </c>
      <c r="F116" s="183"/>
      <c r="G116" s="184">
        <f>SUMIF(#REF!,C116,#REF!)</f>
        <v>-419.3</v>
      </c>
      <c r="I116" s="2" t="str">
        <f>VLOOKUP(C116,#REF!,10,FALSE)</f>
        <v>Homelessness</v>
      </c>
      <c r="K116" s="180" t="str">
        <f>VLOOKUP(C116,#REF!,12,FALSE)</f>
        <v>Emergency Accomodation</v>
      </c>
    </row>
    <row r="117" spans="1:11" x14ac:dyDescent="0.25">
      <c r="A117" s="182" t="str">
        <f>VLOOKUP(C117,#REF!,2,FALSE)</f>
        <v>16 Oct 2024</v>
      </c>
      <c r="C117" s="186" t="s">
        <v>360</v>
      </c>
      <c r="E117" s="180" t="str">
        <f>VLOOKUP(C117,#REF!,6,FALSE)</f>
        <v>Click Travel Limited</v>
      </c>
      <c r="F117" s="183"/>
      <c r="G117" s="184">
        <f>SUMIF(#REF!,C117,#REF!)</f>
        <v>8232.5300000000007</v>
      </c>
      <c r="I117" s="2" t="str">
        <f>VLOOKUP(C117,#REF!,10,FALSE)</f>
        <v>Homelessness</v>
      </c>
      <c r="K117" s="180" t="str">
        <f>VLOOKUP(C117,#REF!,12,FALSE)</f>
        <v>Emergency Accomodation</v>
      </c>
    </row>
    <row r="118" spans="1:11" x14ac:dyDescent="0.25">
      <c r="A118" s="182" t="str">
        <f>VLOOKUP(C118,#REF!,2,FALSE)</f>
        <v>27 Nov 2024</v>
      </c>
      <c r="C118" s="186" t="s">
        <v>361</v>
      </c>
      <c r="E118" s="180" t="str">
        <f>VLOOKUP(C118,#REF!,6,FALSE)</f>
        <v>Vodafone Limited (Cable &amp; Wireless)</v>
      </c>
      <c r="F118" s="183"/>
      <c r="G118" s="184">
        <f>SUMIF(#REF!,C118,#REF!)</f>
        <v>3123.1</v>
      </c>
      <c r="I118" s="2" t="str">
        <f>VLOOKUP(C118,#REF!,10,FALSE)</f>
        <v>Telephone holding acc</v>
      </c>
      <c r="K118" s="180" t="str">
        <f>VLOOKUP(C118,#REF!,12,FALSE)</f>
        <v>Telephone Bills</v>
      </c>
    </row>
    <row r="119" spans="1:11" x14ac:dyDescent="0.25">
      <c r="A119" s="182" t="str">
        <f>VLOOKUP(C119,#REF!,2,FALSE)</f>
        <v>09 Oct 2024</v>
      </c>
      <c r="C119" s="186" t="s">
        <v>362</v>
      </c>
      <c r="E119" s="180" t="str">
        <f>VLOOKUP(C119,#REF!,6,FALSE)</f>
        <v>Vodafone Limited (Cable &amp; Wireless)</v>
      </c>
      <c r="F119" s="183"/>
      <c r="G119" s="184">
        <f>SUMIF(#REF!,C119,#REF!)</f>
        <v>3125.34</v>
      </c>
      <c r="I119" s="2" t="str">
        <f>VLOOKUP(C119,#REF!,10,FALSE)</f>
        <v>ICT Section</v>
      </c>
      <c r="K119" s="180" t="str">
        <f>VLOOKUP(C119,#REF!,12,FALSE)</f>
        <v>Computer Software</v>
      </c>
    </row>
    <row r="120" spans="1:11" x14ac:dyDescent="0.25">
      <c r="A120" s="182" t="str">
        <f>VLOOKUP(C120,#REF!,2,FALSE)</f>
        <v>27 Nov 2024</v>
      </c>
      <c r="C120" s="186" t="s">
        <v>363</v>
      </c>
      <c r="E120" s="180" t="str">
        <f>VLOOKUP(C120,#REF!,6,FALSE)</f>
        <v>Vodafone Limited (Cable &amp; Wireless)</v>
      </c>
      <c r="F120" s="183"/>
      <c r="G120" s="184">
        <f>SUMIF(#REF!,C120,#REF!)</f>
        <v>3134.45</v>
      </c>
      <c r="I120" s="2" t="str">
        <f>VLOOKUP(C120,#REF!,10,FALSE)</f>
        <v>Telephone holding acc</v>
      </c>
      <c r="K120" s="180" t="str">
        <f>VLOOKUP(C120,#REF!,12,FALSE)</f>
        <v>Telephone Bills</v>
      </c>
    </row>
    <row r="121" spans="1:11" x14ac:dyDescent="0.25">
      <c r="A121" s="182" t="str">
        <f>VLOOKUP(C121,#REF!,2,FALSE)</f>
        <v>23 Oct 2024</v>
      </c>
      <c r="C121" s="186" t="s">
        <v>364</v>
      </c>
      <c r="E121" s="180" t="str">
        <f>VLOOKUP(C121,#REF!,6,FALSE)</f>
        <v>Discovery Schools Academy Trust</v>
      </c>
      <c r="F121" s="183"/>
      <c r="G121" s="184">
        <f>SUMIF(#REF!,C121,#REF!)</f>
        <v>878</v>
      </c>
      <c r="I121" s="2" t="str">
        <f>VLOOKUP(C121,#REF!,10,FALSE)</f>
        <v>UK Shared Prosperity Fund</v>
      </c>
      <c r="K121" s="180" t="str">
        <f>VLOOKUP(C121,#REF!,12,FALSE)</f>
        <v>Communities Health &amp; Wellbeing</v>
      </c>
    </row>
    <row r="122" spans="1:11" x14ac:dyDescent="0.25">
      <c r="A122" s="182" t="str">
        <f>VLOOKUP(C122,#REF!,2,FALSE)</f>
        <v>23 Oct 2024</v>
      </c>
      <c r="C122" s="186" t="s">
        <v>365</v>
      </c>
      <c r="E122" s="180" t="str">
        <f>VLOOKUP(C122,#REF!,6,FALSE)</f>
        <v>FORD &amp; SLATER OF LEICESTER</v>
      </c>
      <c r="F122" s="183"/>
      <c r="G122" s="184">
        <f>SUMIF(#REF!,C122,#REF!)</f>
        <v>350</v>
      </c>
      <c r="I122" s="2" t="str">
        <f>VLOOKUP(C122,#REF!,10,FALSE)</f>
        <v>PN68 RNX Mercedes Benz RCV</v>
      </c>
      <c r="K122" s="180" t="str">
        <f>VLOOKUP(C122,#REF!,12,FALSE)</f>
        <v>Vehicle &amp; Plant Repairs</v>
      </c>
    </row>
    <row r="123" spans="1:11" x14ac:dyDescent="0.25">
      <c r="A123" s="182" t="str">
        <f>VLOOKUP(C123,#REF!,2,FALSE)</f>
        <v>23 Oct 2024</v>
      </c>
      <c r="C123" s="186" t="s">
        <v>366</v>
      </c>
      <c r="E123" s="180" t="str">
        <f>VLOOKUP(C123,#REF!,6,FALSE)</f>
        <v>FORD &amp; SLATER OF LEICESTER</v>
      </c>
      <c r="F123" s="183"/>
      <c r="G123" s="184">
        <f>SUMIF(#REF!,C123,#REF!)</f>
        <v>870.6</v>
      </c>
      <c r="I123" s="2" t="str">
        <f>VLOOKUP(C123,#REF!,10,FALSE)</f>
        <v>PN68 RNX Mercedes Benz RCV</v>
      </c>
      <c r="K123" s="180" t="str">
        <f>VLOOKUP(C123,#REF!,12,FALSE)</f>
        <v>Vehicle &amp; Plant Repairs</v>
      </c>
    </row>
    <row r="124" spans="1:11" x14ac:dyDescent="0.25">
      <c r="A124" s="182" t="str">
        <f>VLOOKUP(C124,#REF!,2,FALSE)</f>
        <v>16 Oct 2024</v>
      </c>
      <c r="C124" s="186" t="s">
        <v>367</v>
      </c>
      <c r="E124" s="180" t="str">
        <f>VLOOKUP(C124,#REF!,6,FALSE)</f>
        <v>Jeremy Benn Associates Limited</v>
      </c>
      <c r="F124" s="183"/>
      <c r="G124" s="184">
        <f>SUMIF(#REF!,C124,#REF!)</f>
        <v>5018</v>
      </c>
      <c r="I124" s="2" t="str">
        <f>VLOOKUP(C124,#REF!,10,FALSE)</f>
        <v>Forward Planning</v>
      </c>
      <c r="K124" s="180" t="str">
        <f>VLOOKUP(C124,#REF!,12,FALSE)</f>
        <v>Local Plan</v>
      </c>
    </row>
    <row r="125" spans="1:11" x14ac:dyDescent="0.25">
      <c r="A125" s="182" t="str">
        <f>VLOOKUP(C125,#REF!,2,FALSE)</f>
        <v>20 Nov 2024</v>
      </c>
      <c r="C125" s="186" t="s">
        <v>368</v>
      </c>
      <c r="E125" s="180" t="str">
        <f>VLOOKUP(C125,#REF!,6,FALSE)</f>
        <v>Softcat Plc</v>
      </c>
      <c r="F125" s="183"/>
      <c r="G125" s="184">
        <f>SUMIF(#REF!,C125,#REF!)</f>
        <v>10170.24</v>
      </c>
      <c r="I125" s="2" t="str">
        <f>VLOOKUP(C125,#REF!,10,FALSE)</f>
        <v>ICT Section</v>
      </c>
      <c r="K125" s="180" t="str">
        <f>VLOOKUP(C125,#REF!,12,FALSE)</f>
        <v>Computer Software</v>
      </c>
    </row>
    <row r="126" spans="1:11" x14ac:dyDescent="0.25">
      <c r="A126" s="182" t="str">
        <f>VLOOKUP(C126,#REF!,2,FALSE)</f>
        <v>23 Oct 2024</v>
      </c>
      <c r="C126" s="186" t="s">
        <v>369</v>
      </c>
      <c r="E126" s="180" t="str">
        <f>VLOOKUP(C126,#REF!,6,FALSE)</f>
        <v>GARY HOWARD SERVICES</v>
      </c>
      <c r="F126" s="183"/>
      <c r="G126" s="184">
        <f>SUMIF(#REF!,C126,#REF!)</f>
        <v>610.5</v>
      </c>
      <c r="I126" s="2" t="str">
        <f>VLOOKUP(C126,#REF!,10,FALSE)</f>
        <v>Cleaning Service</v>
      </c>
      <c r="K126" s="180" t="str">
        <f>VLOOKUP(C126,#REF!,12,FALSE)</f>
        <v>Other Cleaning</v>
      </c>
    </row>
    <row r="127" spans="1:11" x14ac:dyDescent="0.25">
      <c r="A127" s="182" t="str">
        <f>VLOOKUP(C127,#REF!,2,FALSE)</f>
        <v>23 Oct 2024</v>
      </c>
      <c r="C127" s="186" t="s">
        <v>370</v>
      </c>
      <c r="E127" s="180" t="str">
        <f>VLOOKUP(C127,#REF!,6,FALSE)</f>
        <v>Opinion Research Services</v>
      </c>
      <c r="F127" s="183"/>
      <c r="G127" s="184">
        <f>SUMIF(#REF!,C127,#REF!)</f>
        <v>6425</v>
      </c>
      <c r="I127" s="2" t="str">
        <f>VLOOKUP(C127,#REF!,10,FALSE)</f>
        <v>Forward Planning</v>
      </c>
      <c r="K127" s="180" t="str">
        <f>VLOOKUP(C127,#REF!,12,FALSE)</f>
        <v>Local Plan</v>
      </c>
    </row>
    <row r="128" spans="1:11" x14ac:dyDescent="0.25">
      <c r="A128" s="182" t="str">
        <f>VLOOKUP(C128,#REF!,2,FALSE)</f>
        <v>09 Oct 2024</v>
      </c>
      <c r="C128" s="186" t="s">
        <v>371</v>
      </c>
      <c r="E128" s="180" t="str">
        <f>VLOOKUP(C128,#REF!,6,FALSE)</f>
        <v>Racecourse LTD</v>
      </c>
      <c r="F128" s="183"/>
      <c r="G128" s="184">
        <f>SUMIF(#REF!,C128,#REF!)</f>
        <v>1176</v>
      </c>
      <c r="I128" s="2" t="str">
        <f>VLOOKUP(C128,#REF!,10,FALSE)</f>
        <v>Homelessness</v>
      </c>
      <c r="K128" s="180" t="str">
        <f>VLOOKUP(C128,#REF!,12,FALSE)</f>
        <v>Emergency Accomodation</v>
      </c>
    </row>
    <row r="129" spans="1:11" x14ac:dyDescent="0.25">
      <c r="A129" s="182" t="str">
        <f>VLOOKUP(C129,#REF!,2,FALSE)</f>
        <v>09 Oct 2024</v>
      </c>
      <c r="C129" s="186" t="s">
        <v>372</v>
      </c>
      <c r="E129" s="180" t="str">
        <f>VLOOKUP(C129,#REF!,6,FALSE)</f>
        <v>HELPING HANDS COMMUNITY TRUST</v>
      </c>
      <c r="F129" s="183"/>
      <c r="G129" s="184">
        <f>SUMIF(#REF!,C129,#REF!)</f>
        <v>2416.66</v>
      </c>
      <c r="I129" s="2" t="str">
        <f>VLOOKUP(C129,#REF!,10,FALSE)</f>
        <v>Grants</v>
      </c>
      <c r="K129" s="180" t="str">
        <f>VLOOKUP(C129,#REF!,12,FALSE)</f>
        <v>Grant/Loan Payments</v>
      </c>
    </row>
    <row r="130" spans="1:11" x14ac:dyDescent="0.25">
      <c r="A130" s="182" t="str">
        <f>VLOOKUP(C130,#REF!,2,FALSE)</f>
        <v>23 Oct 2024</v>
      </c>
      <c r="C130" s="186" t="s">
        <v>373</v>
      </c>
      <c r="E130" s="180" t="str">
        <f>VLOOKUP(C130,#REF!,6,FALSE)</f>
        <v>Bucher Municipal Limited</v>
      </c>
      <c r="F130" s="183"/>
      <c r="G130" s="184">
        <f>SUMIF(#REF!,C130,#REF!)</f>
        <v>840.28</v>
      </c>
      <c r="I130" s="2" t="str">
        <f>VLOOKUP(C130,#REF!,10,FALSE)</f>
        <v>LJ18 DZM CX201 Footway Sweeper</v>
      </c>
      <c r="K130" s="180" t="str">
        <f>VLOOKUP(C130,#REF!,12,FALSE)</f>
        <v>Vehicle &amp; Plant Repairs</v>
      </c>
    </row>
    <row r="131" spans="1:11" x14ac:dyDescent="0.25">
      <c r="A131" s="182" t="str">
        <f>VLOOKUP(C131,#REF!,2,FALSE)</f>
        <v>09 Oct 2024</v>
      </c>
      <c r="C131" s="186" t="s">
        <v>374</v>
      </c>
      <c r="E131" s="180" t="str">
        <f>VLOOKUP(C131,#REF!,6,FALSE)</f>
        <v>Sam Metcalf Trees and Landscaping Ltd</v>
      </c>
      <c r="F131" s="183"/>
      <c r="G131" s="184">
        <f>SUMIF(#REF!,C131,#REF!)</f>
        <v>725</v>
      </c>
      <c r="I131" s="2" t="str">
        <f>VLOOKUP(C131,#REF!,10,FALSE)</f>
        <v>Development Control</v>
      </c>
      <c r="K131" s="180" t="str">
        <f>VLOOKUP(C131,#REF!,12,FALSE)</f>
        <v>Trees &amp; Plants</v>
      </c>
    </row>
    <row r="132" spans="1:11" x14ac:dyDescent="0.25">
      <c r="A132" s="182" t="str">
        <f>VLOOKUP(C132,#REF!,2,FALSE)</f>
        <v>23 Oct 2024</v>
      </c>
      <c r="C132" s="186" t="s">
        <v>375</v>
      </c>
      <c r="E132" s="180" t="str">
        <f>VLOOKUP(C132,#REF!,6,FALSE)</f>
        <v>Bucher Municipal Limited</v>
      </c>
      <c r="F132" s="183"/>
      <c r="G132" s="184">
        <f>SUMIF(#REF!,C132,#REF!)</f>
        <v>795.88</v>
      </c>
      <c r="I132" s="2" t="str">
        <f>VLOOKUP(C132,#REF!,10,FALSE)</f>
        <v>LJ18 DZM CX201 Footway Sweeper</v>
      </c>
      <c r="K132" s="180" t="str">
        <f>VLOOKUP(C132,#REF!,12,FALSE)</f>
        <v>Vehicle &amp; Plant Repairs</v>
      </c>
    </row>
    <row r="133" spans="1:11" x14ac:dyDescent="0.25">
      <c r="A133" s="182" t="str">
        <f>VLOOKUP(C133,#REF!,2,FALSE)</f>
        <v>09 Oct 2024</v>
      </c>
      <c r="C133" s="186" t="s">
        <v>376</v>
      </c>
      <c r="E133" s="180" t="str">
        <f>VLOOKUP(C133,#REF!,6,FALSE)</f>
        <v>Civica Election Services Limited</v>
      </c>
      <c r="F133" s="183"/>
      <c r="G133" s="184">
        <f>SUMIF(#REF!,C133,#REF!)</f>
        <v>348.81</v>
      </c>
      <c r="I133" s="2" t="str">
        <f>VLOOKUP(C133,#REF!,10,FALSE)</f>
        <v>Register of Electors</v>
      </c>
      <c r="K133" s="180" t="str">
        <f>VLOOKUP(C133,#REF!,12,FALSE)</f>
        <v>Printing &amp; Stationery</v>
      </c>
    </row>
    <row r="134" spans="1:11" x14ac:dyDescent="0.25">
      <c r="A134" s="182" t="str">
        <f>VLOOKUP(C134,#REF!,2,FALSE)</f>
        <v>16 Oct 2024</v>
      </c>
      <c r="C134" s="186" t="s">
        <v>377</v>
      </c>
      <c r="E134" s="180" t="str">
        <f>VLOOKUP(C134,#REF!,6,FALSE)</f>
        <v>MOGO UK</v>
      </c>
      <c r="F134" s="183"/>
      <c r="G134" s="184">
        <f>SUMIF(#REF!,C134,#REF!)</f>
        <v>3323.4</v>
      </c>
      <c r="I134" s="2" t="str">
        <f>VLOOKUP(C134,#REF!,10,FALSE)</f>
        <v>Taxi Licences</v>
      </c>
      <c r="K134" s="180" t="str">
        <f>VLOOKUP(C134,#REF!,12,FALSE)</f>
        <v>Taxi Licences. Licence Plates</v>
      </c>
    </row>
    <row r="135" spans="1:11" x14ac:dyDescent="0.25">
      <c r="A135" s="182" t="str">
        <f>VLOOKUP(C135,#REF!,2,FALSE)</f>
        <v>06 Nov 2024</v>
      </c>
      <c r="C135" s="186" t="s">
        <v>378</v>
      </c>
      <c r="E135" s="180" t="str">
        <f>VLOOKUP(C135,#REF!,6,FALSE)</f>
        <v>exi Project Management Limited</v>
      </c>
      <c r="F135" s="183"/>
      <c r="G135" s="184">
        <f>SUMIF(#REF!,C135,#REF!)</f>
        <v>1000</v>
      </c>
      <c r="I135" s="2" t="str">
        <f>VLOOKUP(C135,#REF!,10,FALSE)</f>
        <v>Oadby Pool Housing Project</v>
      </c>
      <c r="K135" s="180" t="str">
        <f>VLOOKUP(C135,#REF!,12,FALSE)</f>
        <v>Salaries</v>
      </c>
    </row>
    <row r="136" spans="1:11" x14ac:dyDescent="0.25">
      <c r="A136" s="182" t="str">
        <f>VLOOKUP(C136,#REF!,2,FALSE)</f>
        <v>30 Oct 2024</v>
      </c>
      <c r="C136" s="186" t="s">
        <v>379</v>
      </c>
      <c r="E136" s="180" t="str">
        <f>VLOOKUP(C136,#REF!,6,FALSE)</f>
        <v>exi Project Management Limited</v>
      </c>
      <c r="F136" s="183"/>
      <c r="G136" s="184">
        <f>SUMIF(#REF!,C136,#REF!)</f>
        <v>4000</v>
      </c>
      <c r="I136" s="2" t="str">
        <f>VLOOKUP(C136,#REF!,10,FALSE)</f>
        <v>Estates Management</v>
      </c>
      <c r="K136" s="180" t="str">
        <f>VLOOKUP(C136,#REF!,12,FALSE)</f>
        <v>Consultancy</v>
      </c>
    </row>
    <row r="137" spans="1:11" x14ac:dyDescent="0.25">
      <c r="A137" s="182" t="str">
        <f>VLOOKUP(C137,#REF!,2,FALSE)</f>
        <v>16 Oct 2024</v>
      </c>
      <c r="C137" s="186" t="s">
        <v>380</v>
      </c>
      <c r="E137" s="180" t="str">
        <f>VLOOKUP(C137,#REF!,6,FALSE)</f>
        <v>Rentokil Property Care</v>
      </c>
      <c r="F137" s="183"/>
      <c r="G137" s="184">
        <f>SUMIF(#REF!,C137,#REF!)</f>
        <v>3061</v>
      </c>
      <c r="I137" s="2" t="str">
        <f>VLOOKUP(C137,#REF!,10,FALSE)</f>
        <v>General Repairs</v>
      </c>
      <c r="K137" s="180" t="str">
        <f>VLOOKUP(C137,#REF!,12,FALSE)</f>
        <v>Premises Repair Contractors</v>
      </c>
    </row>
    <row r="138" spans="1:11" x14ac:dyDescent="0.25">
      <c r="A138" s="182" t="str">
        <f>VLOOKUP(C138,#REF!,2,FALSE)</f>
        <v>23 Oct 2024</v>
      </c>
      <c r="C138" s="186" t="s">
        <v>381</v>
      </c>
      <c r="E138" s="180" t="str">
        <f>VLOOKUP(C138,#REF!,6,FALSE)</f>
        <v>UK GAS SERVICES LIMITED</v>
      </c>
      <c r="F138" s="183"/>
      <c r="G138" s="184">
        <f>SUMIF(#REF!,C138,#REF!)</f>
        <v>2829.61</v>
      </c>
      <c r="I138" s="2" t="str">
        <f>VLOOKUP(C138,#REF!,10,FALSE)</f>
        <v>Void Property Repairs</v>
      </c>
      <c r="K138" s="180" t="str">
        <f>VLOOKUP(C138,#REF!,12,FALSE)</f>
        <v>Premises Repair Contractors</v>
      </c>
    </row>
    <row r="139" spans="1:11" x14ac:dyDescent="0.25">
      <c r="A139" s="182" t="str">
        <f>VLOOKUP(C139,#REF!,2,FALSE)</f>
        <v>23 Oct 2024</v>
      </c>
      <c r="C139" s="186" t="s">
        <v>382</v>
      </c>
      <c r="E139" s="180" t="str">
        <f>VLOOKUP(C139,#REF!,6,FALSE)</f>
        <v>Softcat Plc</v>
      </c>
      <c r="F139" s="183"/>
      <c r="G139" s="184">
        <f>SUMIF(#REF!,C139,#REF!)</f>
        <v>1411.69</v>
      </c>
      <c r="I139" s="2" t="str">
        <f>VLOOKUP(C139,#REF!,10,FALSE)</f>
        <v>ICT Section</v>
      </c>
      <c r="K139" s="180" t="str">
        <f>VLOOKUP(C139,#REF!,12,FALSE)</f>
        <v>Other Licences</v>
      </c>
    </row>
    <row r="140" spans="1:11" x14ac:dyDescent="0.25">
      <c r="A140" s="182" t="str">
        <f>VLOOKUP(C140,#REF!,2,FALSE)</f>
        <v>23 Oct 2024</v>
      </c>
      <c r="C140" s="186" t="s">
        <v>383</v>
      </c>
      <c r="E140" s="180" t="str">
        <f>VLOOKUP(C140,#REF!,6,FALSE)</f>
        <v>KOMPAN (U.K) LTD</v>
      </c>
      <c r="F140" s="183"/>
      <c r="G140" s="184">
        <f>SUMIF(#REF!,C140,#REF!)</f>
        <v>1131.2</v>
      </c>
      <c r="I140" s="2" t="str">
        <f>VLOOKUP(C140,#REF!,10,FALSE)</f>
        <v>Play Are Refurbishment</v>
      </c>
      <c r="K140" s="180" t="str">
        <f>VLOOKUP(C140,#REF!,12,FALSE)</f>
        <v>New Equipment</v>
      </c>
    </row>
    <row r="141" spans="1:11" x14ac:dyDescent="0.25">
      <c r="A141" s="182" t="str">
        <f>VLOOKUP(C141,#REF!,2,FALSE)</f>
        <v>23 Oct 2024</v>
      </c>
      <c r="C141" s="186" t="s">
        <v>384</v>
      </c>
      <c r="E141" s="180" t="str">
        <f>VLOOKUP(C141,#REF!,6,FALSE)</f>
        <v>House On The Hill</v>
      </c>
      <c r="F141" s="183"/>
      <c r="G141" s="184">
        <f>SUMIF(#REF!,C141,#REF!)</f>
        <v>9300</v>
      </c>
      <c r="I141" s="2" t="str">
        <f>VLOOKUP(C141,#REF!,10,FALSE)</f>
        <v>Estates Management</v>
      </c>
      <c r="K141" s="180" t="str">
        <f>VLOOKUP(C141,#REF!,12,FALSE)</f>
        <v>Computer Software</v>
      </c>
    </row>
    <row r="142" spans="1:11" x14ac:dyDescent="0.25">
      <c r="A142" s="182" t="str">
        <f>VLOOKUP(C142,#REF!,2,FALSE)</f>
        <v>23 Oct 2024</v>
      </c>
      <c r="C142" s="186" t="s">
        <v>385</v>
      </c>
      <c r="E142" s="180" t="str">
        <f>VLOOKUP(C142,#REF!,6,FALSE)</f>
        <v>TRANTER FIRE&amp;SECURITY SYSTEMS LTD</v>
      </c>
      <c r="F142" s="183"/>
      <c r="G142" s="184">
        <f>SUMIF(#REF!,C142,#REF!)</f>
        <v>785.4</v>
      </c>
      <c r="I142" s="2" t="str">
        <f>VLOOKUP(C142,#REF!,10,FALSE)</f>
        <v>Communal Services</v>
      </c>
      <c r="K142" s="180" t="str">
        <f>VLOOKUP(C142,#REF!,12,FALSE)</f>
        <v>Alarms</v>
      </c>
    </row>
    <row r="143" spans="1:11" x14ac:dyDescent="0.25">
      <c r="A143" s="182" t="str">
        <f>VLOOKUP(C143,#REF!,2,FALSE)</f>
        <v>16 Oct 2024</v>
      </c>
      <c r="C143" s="186" t="s">
        <v>386</v>
      </c>
      <c r="E143" s="180" t="str">
        <f>VLOOKUP(C143,#REF!,6,FALSE)</f>
        <v>Premier Mobility (UK) Limited</v>
      </c>
      <c r="F143" s="183"/>
      <c r="G143" s="184">
        <f>SUMIF(#REF!,C143,#REF!)</f>
        <v>2510.63</v>
      </c>
      <c r="I143" s="2" t="str">
        <f>VLOOKUP(C143,#REF!,10,FALSE)</f>
        <v>Disabled Adaptations</v>
      </c>
      <c r="K143" s="180" t="str">
        <f>VLOOKUP(C143,#REF!,12,FALSE)</f>
        <v>Electrical repairs &amp; maint</v>
      </c>
    </row>
    <row r="144" spans="1:11" x14ac:dyDescent="0.25">
      <c r="A144" s="182" t="str">
        <f>VLOOKUP(C144,#REF!,2,FALSE)</f>
        <v>09 Oct 2024</v>
      </c>
      <c r="C144" s="186" t="s">
        <v>387</v>
      </c>
      <c r="E144" s="180" t="str">
        <f>VLOOKUP(C144,#REF!,6,FALSE)</f>
        <v>F G MOSS &amp; SON</v>
      </c>
      <c r="F144" s="183"/>
      <c r="G144" s="184">
        <f>SUMIF(#REF!,C144,#REF!)</f>
        <v>1242</v>
      </c>
      <c r="I144" s="2" t="str">
        <f>VLOOKUP(C144,#REF!,10,FALSE)</f>
        <v>Bennett Way Flats</v>
      </c>
      <c r="K144" s="180" t="str">
        <f>VLOOKUP(C144,#REF!,12,FALSE)</f>
        <v>Structural repairs &amp; maint</v>
      </c>
    </row>
    <row r="145" spans="1:11" x14ac:dyDescent="0.25">
      <c r="A145" s="182" t="str">
        <f>VLOOKUP(C145,#REF!,2,FALSE)</f>
        <v>09 Oct 2024</v>
      </c>
      <c r="C145" s="186" t="s">
        <v>388</v>
      </c>
      <c r="E145" s="180" t="str">
        <f>VLOOKUP(C145,#REF!,6,FALSE)</f>
        <v>F G MOSS &amp; SON</v>
      </c>
      <c r="F145" s="183"/>
      <c r="G145" s="184">
        <f>SUMIF(#REF!,C145,#REF!)</f>
        <v>1235</v>
      </c>
      <c r="I145" s="2" t="str">
        <f>VLOOKUP(C145,#REF!,10,FALSE)</f>
        <v>Door Replacement</v>
      </c>
      <c r="K145" s="180" t="str">
        <f>VLOOKUP(C145,#REF!,12,FALSE)</f>
        <v>Premises Repair Contractors</v>
      </c>
    </row>
    <row r="146" spans="1:11" x14ac:dyDescent="0.25">
      <c r="A146" s="182" t="str">
        <f>VLOOKUP(C146,#REF!,2,FALSE)</f>
        <v>09 Oct 2024</v>
      </c>
      <c r="C146" s="186" t="s">
        <v>389</v>
      </c>
      <c r="E146" s="180" t="str">
        <f>VLOOKUP(C146,#REF!,6,FALSE)</f>
        <v>F G MOSS &amp; SON</v>
      </c>
      <c r="F146" s="183"/>
      <c r="G146" s="184">
        <f>SUMIF(#REF!,C146,#REF!)</f>
        <v>626</v>
      </c>
      <c r="I146" s="2" t="str">
        <f>VLOOKUP(C146,#REF!,10,FALSE)</f>
        <v>General Repairs</v>
      </c>
      <c r="K146" s="180" t="str">
        <f>VLOOKUP(C146,#REF!,12,FALSE)</f>
        <v>Joinery</v>
      </c>
    </row>
    <row r="147" spans="1:11" x14ac:dyDescent="0.25">
      <c r="A147" s="182" t="str">
        <f>VLOOKUP(C147,#REF!,2,FALSE)</f>
        <v>16 Oct 2024</v>
      </c>
      <c r="C147" s="186" t="s">
        <v>390</v>
      </c>
      <c r="E147" s="180" t="str">
        <f>VLOOKUP(C147,#REF!,6,FALSE)</f>
        <v>F G MOSS &amp; SON</v>
      </c>
      <c r="F147" s="183"/>
      <c r="G147" s="184">
        <f>SUMIF(#REF!,C147,#REF!)</f>
        <v>4157</v>
      </c>
      <c r="I147" s="2" t="str">
        <f>VLOOKUP(C147,#REF!,10,FALSE)</f>
        <v>Fire Safety Works</v>
      </c>
      <c r="K147" s="180" t="str">
        <f>VLOOKUP(C147,#REF!,12,FALSE)</f>
        <v>Premises Repair Contractors</v>
      </c>
    </row>
    <row r="148" spans="1:11" x14ac:dyDescent="0.25">
      <c r="A148" s="182" t="str">
        <f>VLOOKUP(C148,#REF!,2,FALSE)</f>
        <v>16 Oct 2024</v>
      </c>
      <c r="C148" s="186" t="s">
        <v>391</v>
      </c>
      <c r="E148" s="180" t="str">
        <f>VLOOKUP(C148,#REF!,6,FALSE)</f>
        <v>Reach Publishing Services Ltd</v>
      </c>
      <c r="F148" s="183"/>
      <c r="G148" s="184">
        <f>SUMIF(#REF!,C148,#REF!)</f>
        <v>748.44</v>
      </c>
      <c r="I148" s="2" t="str">
        <f>VLOOKUP(C148,#REF!,10,FALSE)</f>
        <v>Development Control</v>
      </c>
      <c r="K148" s="180" t="str">
        <f>VLOOKUP(C148,#REF!,12,FALSE)</f>
        <v>Printing &amp; Stationery</v>
      </c>
    </row>
    <row r="149" spans="1:11" x14ac:dyDescent="0.25">
      <c r="A149" s="182" t="str">
        <f>VLOOKUP(C149,#REF!,2,FALSE)</f>
        <v>23 Oct 2024</v>
      </c>
      <c r="C149" s="186" t="s">
        <v>392</v>
      </c>
      <c r="E149" s="180" t="str">
        <f>VLOOKUP(C149,#REF!,6,FALSE)</f>
        <v>Certas Energy</v>
      </c>
      <c r="F149" s="183"/>
      <c r="G149" s="184">
        <f>SUMIF(#REF!,C149,#REF!)</f>
        <v>6282.6</v>
      </c>
      <c r="I149" s="2" t="str">
        <f>VLOOKUP(C149,#REF!,10,FALSE)</f>
        <v>Stores Control</v>
      </c>
      <c r="K149" s="180" t="str">
        <f>VLOOKUP(C149,#REF!,12,FALSE)</f>
        <v>Depot - Diesel</v>
      </c>
    </row>
    <row r="150" spans="1:11" x14ac:dyDescent="0.25">
      <c r="A150" s="182" t="str">
        <f>VLOOKUP(C150,#REF!,2,FALSE)</f>
        <v>23 Oct 2024</v>
      </c>
      <c r="C150" s="186" t="s">
        <v>393</v>
      </c>
      <c r="E150" s="180" t="str">
        <f>VLOOKUP(C150,#REF!,6,FALSE)</f>
        <v>Aquam Water Services Limited</v>
      </c>
      <c r="F150" s="183"/>
      <c r="G150" s="184">
        <f>SUMIF(#REF!,C150,#REF!)</f>
        <v>279.70999999999998</v>
      </c>
      <c r="I150" s="2" t="str">
        <f>VLOOKUP(C150,#REF!,10,FALSE)</f>
        <v>Street Cleansing</v>
      </c>
      <c r="K150" s="180" t="str">
        <f>VLOOKUP(C150,#REF!,12,FALSE)</f>
        <v>Equipment Hire</v>
      </c>
    </row>
    <row r="151" spans="1:11" x14ac:dyDescent="0.25">
      <c r="A151" s="182" t="str">
        <f>VLOOKUP(C151,#REF!,2,FALSE)</f>
        <v>06 Nov 2024</v>
      </c>
      <c r="C151" s="186" t="s">
        <v>394</v>
      </c>
      <c r="E151" s="180" t="str">
        <f>VLOOKUP(C151,#REF!,6,FALSE)</f>
        <v>LFCDA LTD</v>
      </c>
      <c r="F151" s="183"/>
      <c r="G151" s="184">
        <f>SUMIF(#REF!,C151,#REF!)</f>
        <v>5180</v>
      </c>
      <c r="I151" s="2" t="str">
        <f>VLOOKUP(C151,#REF!,10,FALSE)</f>
        <v>General Planned Maintenance</v>
      </c>
      <c r="K151" s="180" t="str">
        <f>VLOOKUP(C151,#REF!,12,FALSE)</f>
        <v>Fire Risk Assessments</v>
      </c>
    </row>
    <row r="152" spans="1:11" x14ac:dyDescent="0.25">
      <c r="A152" s="182" t="str">
        <f>VLOOKUP(C152,#REF!,2,FALSE)</f>
        <v>23 Oct 2024</v>
      </c>
      <c r="C152" s="186" t="s">
        <v>395</v>
      </c>
      <c r="E152" s="180" t="str">
        <f>VLOOKUP(C152,#REF!,6,FALSE)</f>
        <v>Sureserve Compliance Central Limited</v>
      </c>
      <c r="F152" s="183"/>
      <c r="G152" s="184">
        <f>SUMIF(#REF!,C152,#REF!)</f>
        <v>12000</v>
      </c>
      <c r="I152" s="2" t="str">
        <f>VLOOKUP(C152,#REF!,10,FALSE)</f>
        <v>Central Heating &amp; Boiler Repla</v>
      </c>
      <c r="K152" s="180" t="str">
        <f>VLOOKUP(C152,#REF!,12,FALSE)</f>
        <v>Premises Repair Contractors</v>
      </c>
    </row>
    <row r="153" spans="1:11" x14ac:dyDescent="0.25">
      <c r="A153" s="182" t="str">
        <f>VLOOKUP(C153,#REF!,2,FALSE)</f>
        <v>23 Oct 2024</v>
      </c>
      <c r="C153" s="186" t="s">
        <v>396</v>
      </c>
      <c r="E153" s="180" t="str">
        <f>VLOOKUP(C153,#REF!,6,FALSE)</f>
        <v>KINGS ARMOURED SECURITY SERVS LTD</v>
      </c>
      <c r="F153" s="183"/>
      <c r="G153" s="184">
        <f>SUMIF(#REF!,C153,#REF!)</f>
        <v>636.67999999999995</v>
      </c>
      <c r="I153" s="2" t="str">
        <f>VLOOKUP(C153,#REF!,10,FALSE)</f>
        <v>Car Parks</v>
      </c>
      <c r="K153" s="180" t="str">
        <f>VLOOKUP(C153,#REF!,12,FALSE)</f>
        <v>Other Contractors</v>
      </c>
    </row>
    <row r="154" spans="1:11" x14ac:dyDescent="0.25">
      <c r="A154" s="182" t="str">
        <f>VLOOKUP(C154,#REF!,2,FALSE)</f>
        <v>09 Oct 2024</v>
      </c>
      <c r="C154" s="186" t="s">
        <v>397</v>
      </c>
      <c r="E154" s="180" t="str">
        <f>VLOOKUP(C154,#REF!,6,FALSE)</f>
        <v>MACILDOWIE ASSOCIATES LTD</v>
      </c>
      <c r="F154" s="183"/>
      <c r="G154" s="184">
        <f>SUMIF(#REF!,C154,#REF!)</f>
        <v>2020</v>
      </c>
      <c r="I154" s="2" t="str">
        <f>VLOOKUP(C154,#REF!,10,FALSE)</f>
        <v>Finance</v>
      </c>
      <c r="K154" s="180" t="str">
        <f>VLOOKUP(C154,#REF!,12,FALSE)</f>
        <v>Hired Staff</v>
      </c>
    </row>
    <row r="155" spans="1:11" x14ac:dyDescent="0.25">
      <c r="A155" s="182" t="str">
        <f>VLOOKUP(C155,#REF!,2,FALSE)</f>
        <v>23 Oct 2024</v>
      </c>
      <c r="C155" s="186" t="s">
        <v>398</v>
      </c>
      <c r="E155" s="180" t="str">
        <f>VLOOKUP(C155,#REF!,6,FALSE)</f>
        <v>BEAVER BUS</v>
      </c>
      <c r="F155" s="183"/>
      <c r="G155" s="184">
        <f>SUMIF(#REF!,C155,#REF!)</f>
        <v>584.70000000000005</v>
      </c>
      <c r="I155" s="2" t="str">
        <f>VLOOKUP(C155,#REF!,10,FALSE)</f>
        <v>FD15 HSO Faun RCV + Bin Lifts</v>
      </c>
      <c r="K155" s="180" t="str">
        <f>VLOOKUP(C155,#REF!,12,FALSE)</f>
        <v>M.O.T.Fees</v>
      </c>
    </row>
    <row r="156" spans="1:11" x14ac:dyDescent="0.25">
      <c r="A156" s="182" t="str">
        <f>VLOOKUP(C156,#REF!,2,FALSE)</f>
        <v>09 Oct 2024</v>
      </c>
      <c r="C156" s="186" t="s">
        <v>399</v>
      </c>
      <c r="E156" s="180" t="str">
        <f>VLOOKUP(C156,#REF!,6,FALSE)</f>
        <v>WESTCOTES HOUSE LTD</v>
      </c>
      <c r="F156" s="183"/>
      <c r="G156" s="184">
        <f>SUMIF(#REF!,C156,#REF!)</f>
        <v>2139</v>
      </c>
      <c r="I156" s="2" t="str">
        <f>VLOOKUP(C156,#REF!,10,FALSE)</f>
        <v>Homelessness</v>
      </c>
      <c r="K156" s="180" t="str">
        <f>VLOOKUP(C156,#REF!,12,FALSE)</f>
        <v>Emergency Accomodation</v>
      </c>
    </row>
    <row r="157" spans="1:11" x14ac:dyDescent="0.25">
      <c r="A157" s="182" t="str">
        <f>VLOOKUP(C157,#REF!,2,FALSE)</f>
        <v>23 Oct 2024</v>
      </c>
      <c r="C157" s="186" t="s">
        <v>400</v>
      </c>
      <c r="E157" s="180" t="str">
        <f>VLOOKUP(C157,#REF!,6,FALSE)</f>
        <v>Castle Water Limited</v>
      </c>
      <c r="F157" s="183"/>
      <c r="G157" s="184">
        <f>SUMIF(#REF!,C157,#REF!)</f>
        <v>362.19</v>
      </c>
      <c r="I157" s="2" t="str">
        <f>VLOOKUP(C157,#REF!,10,FALSE)</f>
        <v>Car Parks</v>
      </c>
      <c r="K157" s="180" t="str">
        <f>VLOOKUP(C157,#REF!,12,FALSE)</f>
        <v>Water</v>
      </c>
    </row>
    <row r="158" spans="1:11" x14ac:dyDescent="0.25">
      <c r="A158" s="182" t="str">
        <f>VLOOKUP(C158,#REF!,2,FALSE)</f>
        <v>23 Oct 2024</v>
      </c>
      <c r="C158" s="186" t="s">
        <v>401</v>
      </c>
      <c r="E158" s="180" t="str">
        <f>VLOOKUP(C158,#REF!,6,FALSE)</f>
        <v>Castle Water Limited</v>
      </c>
      <c r="F158" s="183"/>
      <c r="G158" s="184">
        <f>SUMIF(#REF!,C158,#REF!)</f>
        <v>362.19</v>
      </c>
      <c r="I158" s="2" t="str">
        <f>VLOOKUP(C158,#REF!,10,FALSE)</f>
        <v>Car Parks</v>
      </c>
      <c r="K158" s="180" t="str">
        <f>VLOOKUP(C158,#REF!,12,FALSE)</f>
        <v>Water</v>
      </c>
    </row>
    <row r="159" spans="1:11" x14ac:dyDescent="0.25">
      <c r="A159" s="182" t="str">
        <f>VLOOKUP(C159,#REF!,2,FALSE)</f>
        <v>23 Oct 2024</v>
      </c>
      <c r="C159" s="186" t="s">
        <v>402</v>
      </c>
      <c r="E159" s="180" t="str">
        <f>VLOOKUP(C159,#REF!,6,FALSE)</f>
        <v>Castle Water Limited</v>
      </c>
      <c r="F159" s="183"/>
      <c r="G159" s="184">
        <f>SUMIF(#REF!,C159,#REF!)</f>
        <v>362.99</v>
      </c>
      <c r="I159" s="2" t="str">
        <f>VLOOKUP(C159,#REF!,10,FALSE)</f>
        <v>Sports Grounds</v>
      </c>
      <c r="K159" s="180" t="str">
        <f>VLOOKUP(C159,#REF!,12,FALSE)</f>
        <v>Water</v>
      </c>
    </row>
    <row r="160" spans="1:11" x14ac:dyDescent="0.25">
      <c r="A160" s="182" t="str">
        <f>VLOOKUP(C160,#REF!,2,FALSE)</f>
        <v>23 Oct 2024</v>
      </c>
      <c r="C160" s="186" t="s">
        <v>403</v>
      </c>
      <c r="E160" s="180" t="str">
        <f>VLOOKUP(C160,#REF!,6,FALSE)</f>
        <v>Castle Water Limited</v>
      </c>
      <c r="F160" s="183"/>
      <c r="G160" s="184">
        <f>SUMIF(#REF!,C160,#REF!)</f>
        <v>362.19</v>
      </c>
      <c r="I160" s="2" t="str">
        <f>VLOOKUP(C160,#REF!,10,FALSE)</f>
        <v>Car Parks</v>
      </c>
      <c r="K160" s="180" t="str">
        <f>VLOOKUP(C160,#REF!,12,FALSE)</f>
        <v>Water</v>
      </c>
    </row>
    <row r="161" spans="1:11" x14ac:dyDescent="0.25">
      <c r="A161" s="182" t="str">
        <f>VLOOKUP(C161,#REF!,2,FALSE)</f>
        <v>09 Oct 2024</v>
      </c>
      <c r="C161" s="186" t="s">
        <v>404</v>
      </c>
      <c r="E161" s="180" t="str">
        <f>VLOOKUP(C161,#REF!,6,FALSE)</f>
        <v>WESTCOTES HOUSE LTD</v>
      </c>
      <c r="F161" s="183"/>
      <c r="G161" s="184">
        <f>SUMIF(#REF!,C161,#REF!)</f>
        <v>759</v>
      </c>
      <c r="I161" s="2" t="str">
        <f>VLOOKUP(C161,#REF!,10,FALSE)</f>
        <v>Homelessness</v>
      </c>
      <c r="K161" s="180" t="str">
        <f>VLOOKUP(C161,#REF!,12,FALSE)</f>
        <v>Emergency Accomodation</v>
      </c>
    </row>
    <row r="162" spans="1:11" x14ac:dyDescent="0.25">
      <c r="A162" s="182" t="str">
        <f>VLOOKUP(C162,#REF!,2,FALSE)</f>
        <v>09 Oct 2024</v>
      </c>
      <c r="C162" s="186" t="s">
        <v>405</v>
      </c>
      <c r="E162" s="180" t="str">
        <f>VLOOKUP(C162,#REF!,6,FALSE)</f>
        <v>Zeph's Cafe</v>
      </c>
      <c r="F162" s="183"/>
      <c r="G162" s="184">
        <f>SUMIF(#REF!,C162,#REF!)</f>
        <v>361.32</v>
      </c>
      <c r="I162" s="2" t="str">
        <f>VLOOKUP(C162,#REF!,10,FALSE)</f>
        <v>Estates Management</v>
      </c>
      <c r="K162" s="180" t="str">
        <f>VLOOKUP(C162,#REF!,12,FALSE)</f>
        <v>Tenant Involvement</v>
      </c>
    </row>
    <row r="163" spans="1:11" x14ac:dyDescent="0.25">
      <c r="A163" s="182" t="str">
        <f>VLOOKUP(C163,#REF!,2,FALSE)</f>
        <v>23 Oct 2024</v>
      </c>
      <c r="C163" s="186" t="s">
        <v>406</v>
      </c>
      <c r="E163" s="180" t="str">
        <f>VLOOKUP(C163,#REF!,6,FALSE)</f>
        <v>AJM (Derby) Ltd T/A AJM Recruitment</v>
      </c>
      <c r="F163" s="183"/>
      <c r="G163" s="184">
        <f>SUMIF(#REF!,C163,#REF!)</f>
        <v>788.47</v>
      </c>
      <c r="I163" s="2" t="str">
        <f>VLOOKUP(C163,#REF!,10,FALSE)</f>
        <v>Refuse Collection</v>
      </c>
      <c r="K163" s="180" t="str">
        <f>VLOOKUP(C163,#REF!,12,FALSE)</f>
        <v>Hired Staff</v>
      </c>
    </row>
    <row r="164" spans="1:11" x14ac:dyDescent="0.25">
      <c r="A164" s="182" t="str">
        <f>VLOOKUP(C164,#REF!,2,FALSE)</f>
        <v>23 Oct 2024</v>
      </c>
      <c r="C164" s="186" t="s">
        <v>407</v>
      </c>
      <c r="E164" s="180" t="str">
        <f>VLOOKUP(C164,#REF!,6,FALSE)</f>
        <v>Focus Consultants 2010 LLP</v>
      </c>
      <c r="F164" s="183"/>
      <c r="G164" s="184">
        <f>SUMIF(#REF!,C164,#REF!)</f>
        <v>1750</v>
      </c>
      <c r="I164" s="2" t="str">
        <f>VLOOKUP(C164,#REF!,10,FALSE)</f>
        <v>Disabled Adaptations</v>
      </c>
      <c r="K164" s="180" t="str">
        <f>VLOOKUP(C164,#REF!,12,FALSE)</f>
        <v>Premises Repair Contractors</v>
      </c>
    </row>
    <row r="165" spans="1:11" x14ac:dyDescent="0.25">
      <c r="A165" s="182" t="str">
        <f>VLOOKUP(C165,#REF!,2,FALSE)</f>
        <v>23 Oct 2024</v>
      </c>
      <c r="C165" s="186" t="s">
        <v>408</v>
      </c>
      <c r="E165" s="180" t="str">
        <f>VLOOKUP(C165,#REF!,6,FALSE)</f>
        <v>WESTBURY INDUSTRIAL SUPPLIES LTD</v>
      </c>
      <c r="F165" s="183"/>
      <c r="G165" s="184">
        <f>SUMIF(#REF!,C165,#REF!)</f>
        <v>723.21</v>
      </c>
      <c r="I165" s="2" t="str">
        <f>VLOOKUP(C165,#REF!,10,FALSE)</f>
        <v>Refuse Collection</v>
      </c>
      <c r="K165" s="180" t="str">
        <f>VLOOKUP(C165,#REF!,12,FALSE)</f>
        <v>Protective Clothing</v>
      </c>
    </row>
    <row r="166" spans="1:11" x14ac:dyDescent="0.25">
      <c r="A166" s="182" t="str">
        <f>VLOOKUP(C166,#REF!,2,FALSE)</f>
        <v>23 Oct 2024</v>
      </c>
      <c r="C166" s="186" t="s">
        <v>409</v>
      </c>
      <c r="E166" s="180" t="str">
        <f>VLOOKUP(C166,#REF!,6,FALSE)</f>
        <v>CHARNWOOD BOROUGH COUNCIL</v>
      </c>
      <c r="F166" s="183"/>
      <c r="G166" s="184">
        <f>SUMIF(#REF!,C166,#REF!)</f>
        <v>1675</v>
      </c>
      <c r="I166" s="2" t="str">
        <f>VLOOKUP(C166,#REF!,10,FALSE)</f>
        <v>Communal Services</v>
      </c>
      <c r="K166" s="180" t="str">
        <f>VLOOKUP(C166,#REF!,12,FALSE)</f>
        <v>Central Control System</v>
      </c>
    </row>
    <row r="167" spans="1:11" x14ac:dyDescent="0.25">
      <c r="A167" s="182" t="str">
        <f>VLOOKUP(C167,#REF!,2,FALSE)</f>
        <v>06 Nov 2024</v>
      </c>
      <c r="C167" s="186" t="s">
        <v>410</v>
      </c>
      <c r="E167" s="180" t="str">
        <f>VLOOKUP(C167,#REF!,6,FALSE)</f>
        <v>EDF ENERGY CUSTOMERS PLC</v>
      </c>
      <c r="F167" s="183"/>
      <c r="G167" s="184">
        <f>SUMIF(#REF!,C167,#REF!)</f>
        <v>568.33000000000004</v>
      </c>
      <c r="I167" s="2" t="str">
        <f>VLOOKUP(C167,#REF!,10,FALSE)</f>
        <v>Wigston Fields (The Poplars)</v>
      </c>
      <c r="K167" s="180" t="str">
        <f>VLOOKUP(C167,#REF!,12,FALSE)</f>
        <v>Electricity</v>
      </c>
    </row>
    <row r="168" spans="1:11" x14ac:dyDescent="0.25">
      <c r="A168" s="182" t="str">
        <f>VLOOKUP(C168,#REF!,2,FALSE)</f>
        <v>06 Nov 2024</v>
      </c>
      <c r="C168" s="186" t="s">
        <v>411</v>
      </c>
      <c r="E168" s="180" t="str">
        <f>VLOOKUP(C168,#REF!,6,FALSE)</f>
        <v>EDF ENERGY CUSTOMERS PLC</v>
      </c>
      <c r="F168" s="183"/>
      <c r="G168" s="184">
        <f>SUMIF(#REF!,C168,#REF!)</f>
        <v>569.91999999999996</v>
      </c>
      <c r="I168" s="2" t="str">
        <f>VLOOKUP(C168,#REF!,10,FALSE)</f>
        <v>Wigston Fields (The Poplars)</v>
      </c>
      <c r="K168" s="180" t="str">
        <f>VLOOKUP(C168,#REF!,12,FALSE)</f>
        <v>Electricity</v>
      </c>
    </row>
    <row r="169" spans="1:11" x14ac:dyDescent="0.25">
      <c r="A169" s="182" t="str">
        <f>VLOOKUP(C169,#REF!,2,FALSE)</f>
        <v>06 Nov 2024</v>
      </c>
      <c r="C169" s="186" t="s">
        <v>412</v>
      </c>
      <c r="E169" s="180" t="str">
        <f>VLOOKUP(C169,#REF!,6,FALSE)</f>
        <v>EDF ENERGY CUSTOMERS PLC</v>
      </c>
      <c r="F169" s="183"/>
      <c r="G169" s="184">
        <f>SUMIF(#REF!,C169,#REF!)</f>
        <v>579.80999999999995</v>
      </c>
      <c r="I169" s="2" t="str">
        <f>VLOOKUP(C169,#REF!,10,FALSE)</f>
        <v>Wigston Fields (The Poplars)</v>
      </c>
      <c r="K169" s="180" t="str">
        <f>VLOOKUP(C169,#REF!,12,FALSE)</f>
        <v>Electricity</v>
      </c>
    </row>
    <row r="170" spans="1:11" x14ac:dyDescent="0.25">
      <c r="A170" s="182" t="str">
        <f>VLOOKUP(C170,#REF!,2,FALSE)</f>
        <v>06 Nov 2024</v>
      </c>
      <c r="C170" s="186" t="s">
        <v>413</v>
      </c>
      <c r="E170" s="180" t="str">
        <f>VLOOKUP(C170,#REF!,6,FALSE)</f>
        <v>EDF ENERGY CUSTOMERS PLC</v>
      </c>
      <c r="F170" s="183"/>
      <c r="G170" s="184">
        <f>SUMIF(#REF!,C170,#REF!)</f>
        <v>-592.91999999999996</v>
      </c>
      <c r="I170" s="2" t="str">
        <f>VLOOKUP(C170,#REF!,10,FALSE)</f>
        <v>Wigston Fields (The Poplars)</v>
      </c>
      <c r="K170" s="180" t="str">
        <f>VLOOKUP(C170,#REF!,12,FALSE)</f>
        <v>Electricity</v>
      </c>
    </row>
    <row r="171" spans="1:11" x14ac:dyDescent="0.25">
      <c r="A171" s="182" t="str">
        <f>VLOOKUP(C171,#REF!,2,FALSE)</f>
        <v>06 Nov 2024</v>
      </c>
      <c r="C171" s="186" t="s">
        <v>414</v>
      </c>
      <c r="E171" s="180" t="str">
        <f>VLOOKUP(C171,#REF!,6,FALSE)</f>
        <v>EDF ENERGY CUSTOMERS PLC</v>
      </c>
      <c r="F171" s="183"/>
      <c r="G171" s="184">
        <f>SUMIF(#REF!,C171,#REF!)</f>
        <v>-585.62</v>
      </c>
      <c r="I171" s="2" t="str">
        <f>VLOOKUP(C171,#REF!,10,FALSE)</f>
        <v>Wigston Fields (The Poplars)</v>
      </c>
      <c r="K171" s="180" t="str">
        <f>VLOOKUP(C171,#REF!,12,FALSE)</f>
        <v>Electricity</v>
      </c>
    </row>
    <row r="172" spans="1:11" x14ac:dyDescent="0.25">
      <c r="A172" s="182" t="str">
        <f>VLOOKUP(C172,#REF!,2,FALSE)</f>
        <v>06 Nov 2024</v>
      </c>
      <c r="C172" s="186" t="s">
        <v>415</v>
      </c>
      <c r="E172" s="180" t="str">
        <f>VLOOKUP(C172,#REF!,6,FALSE)</f>
        <v>EDF ENERGY CUSTOMERS PLC</v>
      </c>
      <c r="F172" s="183"/>
      <c r="G172" s="184">
        <f>SUMIF(#REF!,C172,#REF!)</f>
        <v>-598.23</v>
      </c>
      <c r="I172" s="2" t="str">
        <f>VLOOKUP(C172,#REF!,10,FALSE)</f>
        <v>Wigston Fields (The Poplars)</v>
      </c>
      <c r="K172" s="180" t="str">
        <f>VLOOKUP(C172,#REF!,12,FALSE)</f>
        <v>Electricity</v>
      </c>
    </row>
    <row r="173" spans="1:11" x14ac:dyDescent="0.25">
      <c r="A173" s="182" t="str">
        <f>VLOOKUP(C173,#REF!,2,FALSE)</f>
        <v>23 Oct 2024</v>
      </c>
      <c r="C173" s="186" t="s">
        <v>416</v>
      </c>
      <c r="E173" s="180" t="str">
        <f>VLOOKUP(C173,#REF!,6,FALSE)</f>
        <v>Metric Group Ltd</v>
      </c>
      <c r="F173" s="183"/>
      <c r="G173" s="184">
        <f>SUMIF(#REF!,C173,#REF!)</f>
        <v>597.66</v>
      </c>
      <c r="I173" s="2" t="str">
        <f>VLOOKUP(C173,#REF!,10,FALSE)</f>
        <v>Car Parks</v>
      </c>
      <c r="K173" s="180" t="str">
        <f>VLOOKUP(C173,#REF!,12,FALSE)</f>
        <v>Data card Fees</v>
      </c>
    </row>
    <row r="174" spans="1:11" x14ac:dyDescent="0.25">
      <c r="A174" s="182" t="str">
        <f>VLOOKUP(C174,#REF!,2,FALSE)</f>
        <v>09 Oct 2024</v>
      </c>
      <c r="C174" s="186" t="s">
        <v>417</v>
      </c>
      <c r="E174" s="180" t="str">
        <f>VLOOKUP(C174,#REF!,6,FALSE)</f>
        <v>Alive Network</v>
      </c>
      <c r="F174" s="183"/>
      <c r="G174" s="184">
        <f>SUMIF(#REF!,C174,#REF!)</f>
        <v>260</v>
      </c>
      <c r="I174" s="2" t="str">
        <f>VLOOKUP(C174,#REF!,10,FALSE)</f>
        <v>Estates Management</v>
      </c>
      <c r="K174" s="180" t="str">
        <f>VLOOKUP(C174,#REF!,12,FALSE)</f>
        <v>Tenant Involvement</v>
      </c>
    </row>
    <row r="175" spans="1:11" x14ac:dyDescent="0.25">
      <c r="A175" s="182" t="str">
        <f>VLOOKUP(C175,#REF!,2,FALSE)</f>
        <v>23 Oct 2024</v>
      </c>
      <c r="C175" s="186" t="s">
        <v>418</v>
      </c>
      <c r="E175" s="180" t="str">
        <f>VLOOKUP(C175,#REF!,6,FALSE)</f>
        <v>H2O Nationwide Ltd</v>
      </c>
      <c r="F175" s="183"/>
      <c r="G175" s="184">
        <f>SUMIF(#REF!,C175,#REF!)</f>
        <v>565</v>
      </c>
      <c r="I175" s="2" t="str">
        <f>VLOOKUP(C175,#REF!,10,FALSE)</f>
        <v>Marriott House Flats</v>
      </c>
      <c r="K175" s="180" t="str">
        <f>VLOOKUP(C175,#REF!,12,FALSE)</f>
        <v>Premises Repair Contractors</v>
      </c>
    </row>
    <row r="176" spans="1:11" x14ac:dyDescent="0.25">
      <c r="A176" s="182" t="str">
        <f>VLOOKUP(C176,#REF!,2,FALSE)</f>
        <v>23 Oct 2024</v>
      </c>
      <c r="C176" s="186" t="s">
        <v>419</v>
      </c>
      <c r="E176" s="180" t="str">
        <f>VLOOKUP(C176,#REF!,6,FALSE)</f>
        <v>Vivid Resourcing</v>
      </c>
      <c r="F176" s="183"/>
      <c r="G176" s="184">
        <f>SUMIF(#REF!,C176,#REF!)</f>
        <v>1702.5</v>
      </c>
      <c r="I176" s="2" t="str">
        <f>VLOOKUP(C176,#REF!,10,FALSE)</f>
        <v>General Repairs</v>
      </c>
      <c r="K176" s="180" t="str">
        <f>VLOOKUP(C176,#REF!,12,FALSE)</f>
        <v>Hired Staff</v>
      </c>
    </row>
    <row r="177" spans="1:11" x14ac:dyDescent="0.25">
      <c r="A177" s="182" t="str">
        <f>VLOOKUP(C177,#REF!,2,FALSE)</f>
        <v>09 Oct 2024</v>
      </c>
      <c r="C177" s="186" t="s">
        <v>420</v>
      </c>
      <c r="E177" s="180" t="str">
        <f>VLOOKUP(C177,#REF!,6,FALSE)</f>
        <v>Sam Metcalf Trees and Landscaping Ltd</v>
      </c>
      <c r="F177" s="183"/>
      <c r="G177" s="184">
        <f>SUMIF(#REF!,C177,#REF!)</f>
        <v>1608.92</v>
      </c>
      <c r="I177" s="2" t="str">
        <f>VLOOKUP(C177,#REF!,10,FALSE)</f>
        <v>Development Control</v>
      </c>
      <c r="K177" s="180" t="str">
        <f>VLOOKUP(C177,#REF!,12,FALSE)</f>
        <v>Trees &amp; Plants Responsive Work</v>
      </c>
    </row>
    <row r="178" spans="1:11" x14ac:dyDescent="0.25">
      <c r="A178" s="182" t="str">
        <f>VLOOKUP(C178,#REF!,2,FALSE)</f>
        <v>09 Oct 2024</v>
      </c>
      <c r="C178" s="186" t="s">
        <v>421</v>
      </c>
      <c r="E178" s="180" t="str">
        <f>VLOOKUP(C178,#REF!,6,FALSE)</f>
        <v>Sandicliffe Ltd</v>
      </c>
      <c r="F178" s="183"/>
      <c r="G178" s="184">
        <f>SUMIF(#REF!,C178,#REF!)</f>
        <v>700</v>
      </c>
      <c r="I178" s="2" t="str">
        <f>VLOOKUP(C178,#REF!,10,FALSE)</f>
        <v>2 Transit Connect Trend L2 250</v>
      </c>
      <c r="K178" s="180" t="str">
        <f>VLOOKUP(C178,#REF!,12,FALSE)</f>
        <v>Purchase of Vehicles</v>
      </c>
    </row>
    <row r="179" spans="1:11" x14ac:dyDescent="0.25">
      <c r="A179" s="182" t="str">
        <f>VLOOKUP(C179,#REF!,2,FALSE)</f>
        <v>09 Oct 2024</v>
      </c>
      <c r="C179" s="186" t="s">
        <v>422</v>
      </c>
      <c r="E179" s="180" t="str">
        <f>VLOOKUP(C179,#REF!,6,FALSE)</f>
        <v>Animal Care Services Midlands Limited</v>
      </c>
      <c r="F179" s="183"/>
      <c r="G179" s="184">
        <f>SUMIF(#REF!,C179,#REF!)</f>
        <v>623.75</v>
      </c>
      <c r="I179" s="2" t="str">
        <f>VLOOKUP(C179,#REF!,10,FALSE)</f>
        <v>Dog Control Service</v>
      </c>
      <c r="K179" s="180" t="str">
        <f>VLOOKUP(C179,#REF!,12,FALSE)</f>
        <v>Dog Control Service</v>
      </c>
    </row>
    <row r="180" spans="1:11" x14ac:dyDescent="0.25">
      <c r="A180" s="182" t="str">
        <f>VLOOKUP(C180,#REF!,2,FALSE)</f>
        <v>23 Oct 2024</v>
      </c>
      <c r="C180" s="186" t="s">
        <v>423</v>
      </c>
      <c r="E180" s="180" t="str">
        <f>VLOOKUP(C180,#REF!,6,FALSE)</f>
        <v>Commercial Cleaning Services Wigston</v>
      </c>
      <c r="F180" s="183"/>
      <c r="G180" s="184">
        <f>SUMIF(#REF!,C180,#REF!)</f>
        <v>264</v>
      </c>
      <c r="I180" s="2" t="str">
        <f>VLOOKUP(C180,#REF!,10,FALSE)</f>
        <v>Brocks Hill Council Offices</v>
      </c>
      <c r="K180" s="180" t="str">
        <f>VLOOKUP(C180,#REF!,12,FALSE)</f>
        <v>Contract Cleaning</v>
      </c>
    </row>
    <row r="181" spans="1:11" x14ac:dyDescent="0.25">
      <c r="A181" s="182" t="str">
        <f>VLOOKUP(C181,#REF!,2,FALSE)</f>
        <v>09 Oct 2024</v>
      </c>
      <c r="C181" s="186" t="s">
        <v>424</v>
      </c>
      <c r="E181" s="180" t="str">
        <f>VLOOKUP(C181,#REF!,6,FALSE)</f>
        <v>LEICESTER CITY COUNCIL</v>
      </c>
      <c r="F181" s="183"/>
      <c r="G181" s="184">
        <f>SUMIF(#REF!,C181,#REF!)</f>
        <v>17500</v>
      </c>
      <c r="I181" s="2" t="str">
        <f>VLOOKUP(C181,#REF!,10,FALSE)</f>
        <v>UK Shared Prosperity Fund</v>
      </c>
      <c r="K181" s="180" t="str">
        <f>VLOOKUP(C181,#REF!,12,FALSE)</f>
        <v>Employability &amp; Skills</v>
      </c>
    </row>
    <row r="182" spans="1:11" x14ac:dyDescent="0.25">
      <c r="A182" s="182" t="str">
        <f>VLOOKUP(C182,#REF!,2,FALSE)</f>
        <v>16 Oct 2024</v>
      </c>
      <c r="C182" s="186" t="s">
        <v>425</v>
      </c>
      <c r="E182" s="180" t="str">
        <f>VLOOKUP(C182,#REF!,6,FALSE)</f>
        <v>HINCKLEY &amp; BOSWORTH B C</v>
      </c>
      <c r="F182" s="183"/>
      <c r="G182" s="184">
        <f>SUMIF(#REF!,C182,#REF!)</f>
        <v>671.43</v>
      </c>
      <c r="I182" s="2" t="str">
        <f>VLOOKUP(C182,#REF!,10,FALSE)</f>
        <v>UK Shared Prosperity Fund</v>
      </c>
      <c r="K182" s="180" t="str">
        <f>VLOOKUP(C182,#REF!,12,FALSE)</f>
        <v>Tourism &amp; Visitor Economy</v>
      </c>
    </row>
    <row r="183" spans="1:11" x14ac:dyDescent="0.25">
      <c r="A183" s="182" t="str">
        <f>VLOOKUP(C183,#REF!,2,FALSE)</f>
        <v>23 Oct 2024</v>
      </c>
      <c r="C183" s="186" t="s">
        <v>426</v>
      </c>
      <c r="E183" s="180" t="str">
        <f>VLOOKUP(C183,#REF!,6,FALSE)</f>
        <v>CRAEMER UK LIMITED</v>
      </c>
      <c r="F183" s="183"/>
      <c r="G183" s="184">
        <f>SUMIF(#REF!,C183,#REF!)</f>
        <v>5190</v>
      </c>
      <c r="I183" s="2" t="str">
        <f>VLOOKUP(C183,#REF!,10,FALSE)</f>
        <v>Recycling Wheelie Bins</v>
      </c>
      <c r="K183" s="180" t="str">
        <f>VLOOKUP(C183,#REF!,12,FALSE)</f>
        <v>New Equipment</v>
      </c>
    </row>
    <row r="184" spans="1:11" x14ac:dyDescent="0.25">
      <c r="A184" s="182" t="str">
        <f>VLOOKUP(C184,#REF!,2,FALSE)</f>
        <v>23 Oct 2024</v>
      </c>
      <c r="C184" s="186" t="s">
        <v>427</v>
      </c>
      <c r="E184" s="180" t="str">
        <f>VLOOKUP(C184,#REF!,6,FALSE)</f>
        <v>LODGE TYRE CO LTD</v>
      </c>
      <c r="F184" s="183"/>
      <c r="G184" s="184">
        <f>SUMIF(#REF!,C184,#REF!)</f>
        <v>451</v>
      </c>
      <c r="I184" s="2" t="str">
        <f>VLOOKUP(C184,#REF!,10,FALSE)</f>
        <v>FD15 HSU Faun RCV + Bin Lifts</v>
      </c>
      <c r="K184" s="180" t="str">
        <f>VLOOKUP(C184,#REF!,12,FALSE)</f>
        <v>Tyres</v>
      </c>
    </row>
    <row r="185" spans="1:11" x14ac:dyDescent="0.25">
      <c r="A185" s="182" t="str">
        <f>VLOOKUP(C185,#REF!,2,FALSE)</f>
        <v>23 Oct 2024</v>
      </c>
      <c r="C185" s="186" t="s">
        <v>428</v>
      </c>
      <c r="E185" s="180" t="str">
        <f>VLOOKUP(C185,#REF!,6,FALSE)</f>
        <v>LODGE TYRE CO LTD</v>
      </c>
      <c r="F185" s="183"/>
      <c r="G185" s="184">
        <f>SUMIF(#REF!,C185,#REF!)</f>
        <v>1007.5</v>
      </c>
      <c r="I185" s="2" t="str">
        <f>VLOOKUP(C185,#REF!,10,FALSE)</f>
        <v>PN68 RNV Mercedes Benz RCV</v>
      </c>
      <c r="K185" s="180" t="str">
        <f>VLOOKUP(C185,#REF!,12,FALSE)</f>
        <v>Tyres</v>
      </c>
    </row>
    <row r="186" spans="1:11" x14ac:dyDescent="0.25">
      <c r="A186" s="182" t="str">
        <f>VLOOKUP(C186,#REF!,2,FALSE)</f>
        <v>16 Oct 2024</v>
      </c>
      <c r="C186" s="186" t="s">
        <v>429</v>
      </c>
      <c r="E186" s="180" t="str">
        <f>VLOOKUP(C186,#REF!,6,FALSE)</f>
        <v>Click Travel Limited</v>
      </c>
      <c r="F186" s="183"/>
      <c r="G186" s="184">
        <f>SUMIF(#REF!,C186,#REF!)</f>
        <v>-293.08999999999997</v>
      </c>
      <c r="I186" s="2" t="str">
        <f>VLOOKUP(C186,#REF!,10,FALSE)</f>
        <v>Homelessness</v>
      </c>
      <c r="K186" s="180" t="str">
        <f>VLOOKUP(C186,#REF!,12,FALSE)</f>
        <v>Emergency Accomodation</v>
      </c>
    </row>
    <row r="187" spans="1:11" x14ac:dyDescent="0.25">
      <c r="A187" s="182" t="str">
        <f>VLOOKUP(C187,#REF!,2,FALSE)</f>
        <v>23 Oct 2024</v>
      </c>
      <c r="C187" s="186" t="s">
        <v>430</v>
      </c>
      <c r="E187" s="180" t="str">
        <f>VLOOKUP(C187,#REF!,6,FALSE)</f>
        <v>Click Travel Limited</v>
      </c>
      <c r="F187" s="183"/>
      <c r="G187" s="184">
        <f>SUMIF(#REF!,C187,#REF!)</f>
        <v>34634.46</v>
      </c>
      <c r="I187" s="2" t="str">
        <f>VLOOKUP(C187,#REF!,10,FALSE)</f>
        <v>Homelessness</v>
      </c>
      <c r="K187" s="180" t="str">
        <f>VLOOKUP(C187,#REF!,12,FALSE)</f>
        <v>Emergency Accomodation</v>
      </c>
    </row>
    <row r="188" spans="1:11" x14ac:dyDescent="0.25">
      <c r="A188" s="182" t="str">
        <f>VLOOKUP(C188,#REF!,2,FALSE)</f>
        <v>23 Oct 2024</v>
      </c>
      <c r="C188" s="186" t="s">
        <v>431</v>
      </c>
      <c r="E188" s="180" t="str">
        <f>VLOOKUP(C188,#REF!,6,FALSE)</f>
        <v>QS Recruitment Ltd</v>
      </c>
      <c r="F188" s="183"/>
      <c r="G188" s="184">
        <f>SUMIF(#REF!,C188,#REF!)</f>
        <v>486.16</v>
      </c>
      <c r="I188" s="2" t="str">
        <f>VLOOKUP(C188,#REF!,10,FALSE)</f>
        <v>Garden Waste Collection</v>
      </c>
      <c r="K188" s="180" t="str">
        <f>VLOOKUP(C188,#REF!,12,FALSE)</f>
        <v>Hired Staff</v>
      </c>
    </row>
    <row r="189" spans="1:11" x14ac:dyDescent="0.25">
      <c r="A189" s="182" t="str">
        <f>VLOOKUP(C189,#REF!,2,FALSE)</f>
        <v>09 Oct 2024</v>
      </c>
      <c r="C189" s="186" t="s">
        <v>432</v>
      </c>
      <c r="E189" s="180" t="str">
        <f>VLOOKUP(C189,#REF!,6,FALSE)</f>
        <v>Racecourse LTD</v>
      </c>
      <c r="F189" s="183"/>
      <c r="G189" s="184">
        <f>SUMIF(#REF!,C189,#REF!)</f>
        <v>1764</v>
      </c>
      <c r="I189" s="2" t="str">
        <f>VLOOKUP(C189,#REF!,10,FALSE)</f>
        <v>Homelessness</v>
      </c>
      <c r="K189" s="180" t="str">
        <f>VLOOKUP(C189,#REF!,12,FALSE)</f>
        <v>Emergency Accomodation</v>
      </c>
    </row>
    <row r="190" spans="1:11" x14ac:dyDescent="0.25">
      <c r="A190" s="182" t="str">
        <f>VLOOKUP(C190,#REF!,2,FALSE)</f>
        <v>16 Oct 2024</v>
      </c>
      <c r="C190" s="186" t="s">
        <v>433</v>
      </c>
      <c r="E190" s="180" t="str">
        <f>VLOOKUP(C190,#REF!,6,FALSE)</f>
        <v>Racecourse LTD</v>
      </c>
      <c r="F190" s="183"/>
      <c r="G190" s="184">
        <f>SUMIF(#REF!,C190,#REF!)</f>
        <v>1176</v>
      </c>
      <c r="I190" s="2" t="str">
        <f>VLOOKUP(C190,#REF!,10,FALSE)</f>
        <v>Homelessness</v>
      </c>
      <c r="K190" s="180" t="str">
        <f>VLOOKUP(C190,#REF!,12,FALSE)</f>
        <v>Emergency Accomodation</v>
      </c>
    </row>
    <row r="191" spans="1:11" x14ac:dyDescent="0.25">
      <c r="A191" s="182" t="str">
        <f>VLOOKUP(C191,#REF!,2,FALSE)</f>
        <v>23 Oct 2024</v>
      </c>
      <c r="C191" s="186" t="s">
        <v>434</v>
      </c>
      <c r="E191" s="180" t="str">
        <f>VLOOKUP(C191,#REF!,6,FALSE)</f>
        <v>MELTON BOROUGH COUNCIL</v>
      </c>
      <c r="F191" s="183"/>
      <c r="G191" s="184">
        <f>SUMIF(#REF!,C191,#REF!)</f>
        <v>11759.04</v>
      </c>
      <c r="I191" s="2" t="str">
        <f>VLOOKUP(C191,#REF!,10,FALSE)</f>
        <v>Climate Change</v>
      </c>
      <c r="K191" s="180" t="str">
        <f>VLOOKUP(C191,#REF!,12,FALSE)</f>
        <v>Shared Services</v>
      </c>
    </row>
    <row r="192" spans="1:11" x14ac:dyDescent="0.25">
      <c r="A192" s="182" t="str">
        <f>VLOOKUP(C192,#REF!,2,FALSE)</f>
        <v>16 Oct 2024</v>
      </c>
      <c r="C192" s="186" t="s">
        <v>435</v>
      </c>
      <c r="E192" s="180" t="str">
        <f>VLOOKUP(C192,#REF!,6,FALSE)</f>
        <v>Vodafone Limited (Cable &amp; Wireless)</v>
      </c>
      <c r="F192" s="183"/>
      <c r="G192" s="184">
        <f>SUMIF(#REF!,C192,#REF!)</f>
        <v>2613.91</v>
      </c>
      <c r="I192" s="2" t="str">
        <f>VLOOKUP(C192,#REF!,10,FALSE)</f>
        <v>Telephone holding acc</v>
      </c>
      <c r="K192" s="180" t="str">
        <f>VLOOKUP(C192,#REF!,12,FALSE)</f>
        <v>Telephone Bills</v>
      </c>
    </row>
    <row r="193" spans="1:11" x14ac:dyDescent="0.25">
      <c r="A193" s="182" t="str">
        <f>VLOOKUP(C193,#REF!,2,FALSE)</f>
        <v>16 Oct 2024</v>
      </c>
      <c r="C193" s="186" t="s">
        <v>436</v>
      </c>
      <c r="E193" s="180" t="str">
        <f>VLOOKUP(C193,#REF!,6,FALSE)</f>
        <v>Sam Metcalf Trees and Landscaping Ltd</v>
      </c>
      <c r="F193" s="183"/>
      <c r="G193" s="184">
        <f>SUMIF(#REF!,C193,#REF!)</f>
        <v>655</v>
      </c>
      <c r="I193" s="2" t="str">
        <f>VLOOKUP(C193,#REF!,10,FALSE)</f>
        <v>Development Control</v>
      </c>
      <c r="K193" s="180" t="str">
        <f>VLOOKUP(C193,#REF!,12,FALSE)</f>
        <v>Trees &amp; Plants Responsive Work</v>
      </c>
    </row>
    <row r="194" spans="1:11" x14ac:dyDescent="0.25">
      <c r="A194" s="182" t="str">
        <f>VLOOKUP(C194,#REF!,2,FALSE)</f>
        <v>16 Oct 2024</v>
      </c>
      <c r="C194" s="186" t="s">
        <v>437</v>
      </c>
      <c r="E194" s="180" t="str">
        <f>VLOOKUP(C194,#REF!,6,FALSE)</f>
        <v>F G MOSS &amp; SON</v>
      </c>
      <c r="F194" s="183"/>
      <c r="G194" s="184">
        <f>SUMIF(#REF!,C194,#REF!)</f>
        <v>720</v>
      </c>
      <c r="I194" s="2" t="str">
        <f>VLOOKUP(C194,#REF!,10,FALSE)</f>
        <v>William Peardon Court Flats</v>
      </c>
      <c r="K194" s="180" t="str">
        <f>VLOOKUP(C194,#REF!,12,FALSE)</f>
        <v>Premises Repair Contractors</v>
      </c>
    </row>
    <row r="195" spans="1:11" x14ac:dyDescent="0.25">
      <c r="A195" s="182" t="str">
        <f>VLOOKUP(C195,#REF!,2,FALSE)</f>
        <v>16 Oct 2024</v>
      </c>
      <c r="C195" s="186" t="s">
        <v>438</v>
      </c>
      <c r="E195" s="180" t="str">
        <f>VLOOKUP(C195,#REF!,6,FALSE)</f>
        <v>F G MOSS &amp; SON</v>
      </c>
      <c r="F195" s="183"/>
      <c r="G195" s="184">
        <f>SUMIF(#REF!,C195,#REF!)</f>
        <v>925</v>
      </c>
      <c r="I195" s="2" t="str">
        <f>VLOOKUP(C195,#REF!,10,FALSE)</f>
        <v>General Repairs</v>
      </c>
      <c r="K195" s="180" t="str">
        <f>VLOOKUP(C195,#REF!,12,FALSE)</f>
        <v>Flooring Upgrades</v>
      </c>
    </row>
    <row r="196" spans="1:11" x14ac:dyDescent="0.25">
      <c r="A196" s="182" t="str">
        <f>VLOOKUP(C196,#REF!,2,FALSE)</f>
        <v>16 Oct 2024</v>
      </c>
      <c r="C196" s="186" t="s">
        <v>439</v>
      </c>
      <c r="E196" s="180" t="str">
        <f>VLOOKUP(C196,#REF!,6,FALSE)</f>
        <v>F G MOSS &amp; SON</v>
      </c>
      <c r="F196" s="183"/>
      <c r="G196" s="184">
        <f>SUMIF(#REF!,C196,#REF!)</f>
        <v>1150</v>
      </c>
      <c r="I196" s="2" t="str">
        <f>VLOOKUP(C196,#REF!,10,FALSE)</f>
        <v>Boulter Crescent Flats</v>
      </c>
      <c r="K196" s="180" t="str">
        <f>VLOOKUP(C196,#REF!,12,FALSE)</f>
        <v>Premises Repair Contractors</v>
      </c>
    </row>
    <row r="197" spans="1:11" x14ac:dyDescent="0.25">
      <c r="A197" s="182" t="str">
        <f>VLOOKUP(C197,#REF!,2,FALSE)</f>
        <v>16 Oct 2024</v>
      </c>
      <c r="C197" s="186" t="s">
        <v>440</v>
      </c>
      <c r="E197" s="180" t="str">
        <f>VLOOKUP(C197,#REF!,6,FALSE)</f>
        <v>F G MOSS &amp; SON</v>
      </c>
      <c r="F197" s="183"/>
      <c r="G197" s="184">
        <f>SUMIF(#REF!,C197,#REF!)</f>
        <v>635</v>
      </c>
      <c r="I197" s="2" t="str">
        <f>VLOOKUP(C197,#REF!,10,FALSE)</f>
        <v>General Repairs</v>
      </c>
      <c r="K197" s="180" t="str">
        <f>VLOOKUP(C197,#REF!,12,FALSE)</f>
        <v>Flooring Upgrades</v>
      </c>
    </row>
    <row r="198" spans="1:11" x14ac:dyDescent="0.25">
      <c r="A198" s="182" t="str">
        <f>VLOOKUP(C198,#REF!,2,FALSE)</f>
        <v>16 Oct 2024</v>
      </c>
      <c r="C198" s="186" t="s">
        <v>441</v>
      </c>
      <c r="E198" s="180" t="str">
        <f>VLOOKUP(C198,#REF!,6,FALSE)</f>
        <v>F G MOSS &amp; SON</v>
      </c>
      <c r="F198" s="183"/>
      <c r="G198" s="184">
        <f>SUMIF(#REF!,C198,#REF!)</f>
        <v>675</v>
      </c>
      <c r="I198" s="2" t="str">
        <f>VLOOKUP(C198,#REF!,10,FALSE)</f>
        <v>General Repairs</v>
      </c>
      <c r="K198" s="180" t="str">
        <f>VLOOKUP(C198,#REF!,12,FALSE)</f>
        <v>Flooring Upgrades</v>
      </c>
    </row>
    <row r="199" spans="1:11" x14ac:dyDescent="0.25">
      <c r="A199" s="182" t="str">
        <f>VLOOKUP(C199,#REF!,2,FALSE)</f>
        <v>16 Oct 2024</v>
      </c>
      <c r="C199" s="186" t="s">
        <v>442</v>
      </c>
      <c r="E199" s="180" t="str">
        <f>VLOOKUP(C199,#REF!,6,FALSE)</f>
        <v>F G MOSS &amp; SON</v>
      </c>
      <c r="F199" s="183"/>
      <c r="G199" s="184">
        <f>SUMIF(#REF!,C199,#REF!)</f>
        <v>1345</v>
      </c>
      <c r="I199" s="2" t="str">
        <f>VLOOKUP(C199,#REF!,10,FALSE)</f>
        <v>Kitchen Replacements Decent Ho</v>
      </c>
      <c r="K199" s="180" t="str">
        <f>VLOOKUP(C199,#REF!,12,FALSE)</f>
        <v>Premises Repair Contractors</v>
      </c>
    </row>
    <row r="200" spans="1:11" x14ac:dyDescent="0.25">
      <c r="A200" s="182" t="str">
        <f>VLOOKUP(C200,#REF!,2,FALSE)</f>
        <v>16 Oct 2024</v>
      </c>
      <c r="C200" s="186" t="s">
        <v>443</v>
      </c>
      <c r="E200" s="180" t="str">
        <f>VLOOKUP(C200,#REF!,6,FALSE)</f>
        <v>F G MOSS &amp; SON</v>
      </c>
      <c r="F200" s="183"/>
      <c r="G200" s="184">
        <f>SUMIF(#REF!,C200,#REF!)</f>
        <v>1210</v>
      </c>
      <c r="I200" s="2" t="str">
        <f>VLOOKUP(C200,#REF!,10,FALSE)</f>
        <v>General Repairs</v>
      </c>
      <c r="K200" s="180" t="str">
        <f>VLOOKUP(C200,#REF!,12,FALSE)</f>
        <v>Window Maintenance</v>
      </c>
    </row>
    <row r="201" spans="1:11" x14ac:dyDescent="0.25">
      <c r="A201" s="182" t="str">
        <f>VLOOKUP(C201,#REF!,2,FALSE)</f>
        <v>16 Oct 2024</v>
      </c>
      <c r="C201" s="186" t="s">
        <v>444</v>
      </c>
      <c r="E201" s="180" t="str">
        <f>VLOOKUP(C201,#REF!,6,FALSE)</f>
        <v>MARTIN BROKERS (UK) LTD</v>
      </c>
      <c r="F201" s="183"/>
      <c r="G201" s="184">
        <f>SUMIF(#REF!,C201,#REF!)</f>
        <v>3000</v>
      </c>
      <c r="I201" s="2" t="str">
        <f>VLOOKUP(C201,#REF!,10,FALSE)</f>
        <v>Insurance Holding Account</v>
      </c>
      <c r="K201" s="180" t="str">
        <f>VLOOKUP(C201,#REF!,12,FALSE)</f>
        <v>Professional Services</v>
      </c>
    </row>
    <row r="202" spans="1:11" x14ac:dyDescent="0.25">
      <c r="A202" s="182" t="str">
        <f>VLOOKUP(C202,#REF!,2,FALSE)</f>
        <v>09 Oct 2024</v>
      </c>
      <c r="C202" s="186" t="s">
        <v>445</v>
      </c>
      <c r="E202" s="180" t="str">
        <f>VLOOKUP(C202,#REF!,6,FALSE)</f>
        <v>NPOWER LTD</v>
      </c>
      <c r="F202" s="183"/>
      <c r="G202" s="184">
        <f>SUMIF(#REF!,C202,#REF!)</f>
        <v>262.54000000000002</v>
      </c>
      <c r="I202" s="2" t="str">
        <f>VLOOKUP(C202,#REF!,10,FALSE)</f>
        <v>Swimming Pools</v>
      </c>
      <c r="K202" s="180" t="str">
        <f>VLOOKUP(C202,#REF!,12,FALSE)</f>
        <v>Electricity</v>
      </c>
    </row>
    <row r="203" spans="1:11" x14ac:dyDescent="0.25">
      <c r="A203" s="182" t="str">
        <f>VLOOKUP(C203,#REF!,2,FALSE)</f>
        <v>30 Oct 2024</v>
      </c>
      <c r="C203" s="186" t="s">
        <v>446</v>
      </c>
      <c r="E203" s="180" t="str">
        <f>VLOOKUP(C203,#REF!,6,FALSE)</f>
        <v>GARY HOWARD SERVICES</v>
      </c>
      <c r="F203" s="183"/>
      <c r="G203" s="184">
        <f>SUMIF(#REF!,C203,#REF!)</f>
        <v>1280</v>
      </c>
      <c r="I203" s="2" t="str">
        <f>VLOOKUP(C203,#REF!,10,FALSE)</f>
        <v>General Repairs</v>
      </c>
      <c r="K203" s="180" t="str">
        <f>VLOOKUP(C203,#REF!,12,FALSE)</f>
        <v>Premises Repair Contractors</v>
      </c>
    </row>
    <row r="204" spans="1:11" x14ac:dyDescent="0.25">
      <c r="A204" s="182" t="str">
        <f>VLOOKUP(C204,#REF!,2,FALSE)</f>
        <v>30 Oct 2024</v>
      </c>
      <c r="C204" s="186" t="s">
        <v>447</v>
      </c>
      <c r="E204" s="180" t="str">
        <f>VLOOKUP(C204,#REF!,6,FALSE)</f>
        <v>GARY HOWARD SERVICES</v>
      </c>
      <c r="F204" s="183"/>
      <c r="G204" s="184">
        <f>SUMIF(#REF!,C204,#REF!)</f>
        <v>528</v>
      </c>
      <c r="I204" s="2" t="str">
        <f>VLOOKUP(C204,#REF!,10,FALSE)</f>
        <v>Cleaning Service</v>
      </c>
      <c r="K204" s="180" t="str">
        <f>VLOOKUP(C204,#REF!,12,FALSE)</f>
        <v>Other Cleaning</v>
      </c>
    </row>
    <row r="205" spans="1:11" x14ac:dyDescent="0.25">
      <c r="A205" s="182" t="str">
        <f>VLOOKUP(C205,#REF!,2,FALSE)</f>
        <v>30 Oct 2024</v>
      </c>
      <c r="C205" s="186" t="s">
        <v>448</v>
      </c>
      <c r="E205" s="180" t="str">
        <f>VLOOKUP(C205,#REF!,6,FALSE)</f>
        <v>GARY HOWARD SERVICES</v>
      </c>
      <c r="F205" s="183"/>
      <c r="G205" s="184">
        <f>SUMIF(#REF!,C205,#REF!)</f>
        <v>865</v>
      </c>
      <c r="I205" s="2" t="str">
        <f>VLOOKUP(C205,#REF!,10,FALSE)</f>
        <v>Structural Maintenance</v>
      </c>
      <c r="K205" s="180" t="str">
        <f>VLOOKUP(C205,#REF!,12,FALSE)</f>
        <v>Responsive Repairs - Service B</v>
      </c>
    </row>
    <row r="206" spans="1:11" x14ac:dyDescent="0.25">
      <c r="A206" s="182" t="str">
        <f>VLOOKUP(C206,#REF!,2,FALSE)</f>
        <v>13 Nov 2024</v>
      </c>
      <c r="C206" s="186" t="s">
        <v>449</v>
      </c>
      <c r="E206" s="180" t="str">
        <f>VLOOKUP(C206,#REF!,6,FALSE)</f>
        <v>GARY HOWARD SERVICES</v>
      </c>
      <c r="F206" s="183"/>
      <c r="G206" s="184">
        <f>SUMIF(#REF!,C206,#REF!)</f>
        <v>285</v>
      </c>
      <c r="I206" s="2" t="str">
        <f>VLOOKUP(C206,#REF!,10,FALSE)</f>
        <v>General Repairs</v>
      </c>
      <c r="K206" s="180" t="str">
        <f>VLOOKUP(C206,#REF!,12,FALSE)</f>
        <v>Property decoration</v>
      </c>
    </row>
    <row r="207" spans="1:11" x14ac:dyDescent="0.25">
      <c r="A207" s="182" t="str">
        <f>VLOOKUP(C207,#REF!,2,FALSE)</f>
        <v>16 Oct 2024</v>
      </c>
      <c r="C207" s="186" t="s">
        <v>450</v>
      </c>
      <c r="E207" s="180" t="str">
        <f>VLOOKUP(C207,#REF!,6,FALSE)</f>
        <v xml:space="preserve">VENN GROUP </v>
      </c>
      <c r="F207" s="183"/>
      <c r="G207" s="184">
        <f>SUMIF(#REF!,C207,#REF!)</f>
        <v>1216</v>
      </c>
      <c r="I207" s="2" t="str">
        <f>VLOOKUP(C207,#REF!,10,FALSE)</f>
        <v>NNDR</v>
      </c>
      <c r="K207" s="180" t="str">
        <f>VLOOKUP(C207,#REF!,12,FALSE)</f>
        <v>Hired Staff</v>
      </c>
    </row>
    <row r="208" spans="1:11" x14ac:dyDescent="0.25">
      <c r="A208" s="182" t="str">
        <f>VLOOKUP(C208,#REF!,2,FALSE)</f>
        <v>23 Oct 2024</v>
      </c>
      <c r="C208" s="186" t="s">
        <v>451</v>
      </c>
      <c r="E208" s="180" t="str">
        <f>VLOOKUP(C208,#REF!,6,FALSE)</f>
        <v>EnviroVent Limited</v>
      </c>
      <c r="F208" s="183"/>
      <c r="G208" s="184">
        <f>SUMIF(#REF!,C208,#REF!)</f>
        <v>367.5</v>
      </c>
      <c r="I208" s="2" t="str">
        <f>VLOOKUP(C208,#REF!,10,FALSE)</f>
        <v>Solid Wall Insulation (EWI)</v>
      </c>
      <c r="K208" s="180" t="str">
        <f>VLOOKUP(C208,#REF!,12,FALSE)</f>
        <v>Premises Repair Contractors</v>
      </c>
    </row>
    <row r="209" spans="1:13" x14ac:dyDescent="0.25">
      <c r="A209" s="182" t="str">
        <f>VLOOKUP(C209,#REF!,2,FALSE)</f>
        <v>30 Oct 2024</v>
      </c>
      <c r="C209" s="186" t="s">
        <v>452</v>
      </c>
      <c r="E209" s="180" t="str">
        <f>VLOOKUP(C209,#REF!,6,FALSE)</f>
        <v>CRAEMER UK LIMITED</v>
      </c>
      <c r="F209" s="183"/>
      <c r="G209" s="184">
        <f>SUMIF(#REF!,C209,#REF!)</f>
        <v>16887</v>
      </c>
      <c r="I209" s="2" t="str">
        <f>VLOOKUP(C209,#REF!,10,FALSE)</f>
        <v>Waste Transformation</v>
      </c>
      <c r="K209" s="180" t="str">
        <f>VLOOKUP(C209,#REF!,12,FALSE)</f>
        <v>New Equipment</v>
      </c>
      <c r="M209" s="178"/>
    </row>
    <row r="210" spans="1:13" x14ac:dyDescent="0.25">
      <c r="A210" s="182" t="str">
        <f>VLOOKUP(C210,#REF!,2,FALSE)</f>
        <v>30 Oct 2024</v>
      </c>
      <c r="C210" s="186" t="s">
        <v>453</v>
      </c>
      <c r="E210" s="180" t="str">
        <f>VLOOKUP(C210,#REF!,6,FALSE)</f>
        <v>Landscape Supply Company</v>
      </c>
      <c r="F210" s="183"/>
      <c r="G210" s="184">
        <f>SUMIF(#REF!,C210,#REF!)</f>
        <v>469.37</v>
      </c>
      <c r="I210" s="2" t="str">
        <f>VLOOKUP(C210,#REF!,10,FALSE)</f>
        <v>Grounds Maintenance Holding Ac</v>
      </c>
      <c r="K210" s="180" t="str">
        <f>VLOOKUP(C210,#REF!,12,FALSE)</f>
        <v>Equipment Tools &amp; Materials</v>
      </c>
    </row>
    <row r="211" spans="1:13" x14ac:dyDescent="0.25">
      <c r="A211" s="182" t="str">
        <f>VLOOKUP(C211,#REF!,2,FALSE)</f>
        <v>13 Nov 2024</v>
      </c>
      <c r="C211" s="186" t="s">
        <v>454</v>
      </c>
      <c r="E211" s="180" t="str">
        <f>VLOOKUP(C211,#REF!,6,FALSE)</f>
        <v>Ventro Limited</v>
      </c>
      <c r="F211" s="183"/>
      <c r="G211" s="184">
        <f>SUMIF(#REF!,C211,#REF!)</f>
        <v>39110.83</v>
      </c>
      <c r="I211" s="2" t="str">
        <f>VLOOKUP(C211,#REF!,10,FALSE)</f>
        <v>Fire Safety Works</v>
      </c>
      <c r="K211" s="180" t="str">
        <f>VLOOKUP(C211,#REF!,12,FALSE)</f>
        <v>Premises Repair Contractors</v>
      </c>
    </row>
    <row r="212" spans="1:13" x14ac:dyDescent="0.25">
      <c r="A212" s="182" t="str">
        <f>VLOOKUP(C212,#REF!,2,FALSE)</f>
        <v>23 Oct 2024</v>
      </c>
      <c r="C212" s="186" t="s">
        <v>455</v>
      </c>
      <c r="E212" s="180" t="str">
        <f>VLOOKUP(C212,#REF!,6,FALSE)</f>
        <v>Quality Gas Audit Services ltd</v>
      </c>
      <c r="F212" s="183"/>
      <c r="G212" s="184">
        <f>SUMIF(#REF!,C212,#REF!)</f>
        <v>529.1</v>
      </c>
      <c r="I212" s="2" t="str">
        <f>VLOOKUP(C212,#REF!,10,FALSE)</f>
        <v>Service Repair Contract</v>
      </c>
      <c r="K212" s="180" t="str">
        <f>VLOOKUP(C212,#REF!,12,FALSE)</f>
        <v>Gas repairs &amp; maint</v>
      </c>
    </row>
    <row r="213" spans="1:13" x14ac:dyDescent="0.25">
      <c r="A213" s="182" t="str">
        <f>VLOOKUP(C213,#REF!,2,FALSE)</f>
        <v>23 Oct 2024</v>
      </c>
      <c r="C213" s="186" t="s">
        <v>456</v>
      </c>
      <c r="E213" s="180" t="str">
        <f>VLOOKUP(C213,#REF!,6,FALSE)</f>
        <v>Impart Links Limited</v>
      </c>
      <c r="F213" s="183"/>
      <c r="G213" s="184">
        <f>SUMIF(#REF!,C213,#REF!)</f>
        <v>1200</v>
      </c>
      <c r="I213" s="2" t="str">
        <f>VLOOKUP(C213,#REF!,10,FALSE)</f>
        <v>Estates Management</v>
      </c>
      <c r="K213" s="180" t="str">
        <f>VLOOKUP(C213,#REF!,12,FALSE)</f>
        <v>Legal Fees</v>
      </c>
    </row>
    <row r="214" spans="1:13" x14ac:dyDescent="0.25">
      <c r="A214" s="182" t="str">
        <f>VLOOKUP(C214,#REF!,2,FALSE)</f>
        <v>16 Oct 2024</v>
      </c>
      <c r="C214" s="186" t="s">
        <v>457</v>
      </c>
      <c r="E214" s="180" t="str">
        <f>VLOOKUP(C214,#REF!,6,FALSE)</f>
        <v>CASTLE PARK HOTEL TRADING LTD</v>
      </c>
      <c r="F214" s="183"/>
      <c r="G214" s="184">
        <f>SUMIF(#REF!,C214,#REF!)</f>
        <v>1475</v>
      </c>
      <c r="I214" s="2" t="str">
        <f>VLOOKUP(C214,#REF!,10,FALSE)</f>
        <v>Homelessness</v>
      </c>
      <c r="K214" s="180" t="str">
        <f>VLOOKUP(C214,#REF!,12,FALSE)</f>
        <v>Emergency Accomodation</v>
      </c>
    </row>
    <row r="215" spans="1:13" x14ac:dyDescent="0.25">
      <c r="A215" s="182" t="str">
        <f>VLOOKUP(C215,#REF!,2,FALSE)</f>
        <v>16 Oct 2024</v>
      </c>
      <c r="C215" s="186" t="s">
        <v>458</v>
      </c>
      <c r="E215" s="180" t="str">
        <f>VLOOKUP(C215,#REF!,6,FALSE)</f>
        <v>CASTLE PARK HOTEL TRADING LTD</v>
      </c>
      <c r="F215" s="183"/>
      <c r="G215" s="184">
        <f>SUMIF(#REF!,C215,#REF!)</f>
        <v>1475</v>
      </c>
      <c r="I215" s="2" t="str">
        <f>VLOOKUP(C215,#REF!,10,FALSE)</f>
        <v>Homelessness</v>
      </c>
      <c r="K215" s="180" t="str">
        <f>VLOOKUP(C215,#REF!,12,FALSE)</f>
        <v>Emergency Accomodation</v>
      </c>
    </row>
    <row r="216" spans="1:13" x14ac:dyDescent="0.25">
      <c r="A216" s="182" t="str">
        <f>VLOOKUP(C216,#REF!,2,FALSE)</f>
        <v>30 Oct 2024</v>
      </c>
      <c r="C216" s="186" t="s">
        <v>459</v>
      </c>
      <c r="E216" s="180" t="str">
        <f>VLOOKUP(C216,#REF!,6,FALSE)</f>
        <v>Openview Security Solutions Limited</v>
      </c>
      <c r="F216" s="183"/>
      <c r="G216" s="184">
        <f>SUMIF(#REF!,C216,#REF!)</f>
        <v>339</v>
      </c>
      <c r="I216" s="2" t="str">
        <f>VLOOKUP(C216,#REF!,10,FALSE)</f>
        <v>Communal Services</v>
      </c>
      <c r="K216" s="180" t="str">
        <f>VLOOKUP(C216,#REF!,12,FALSE)</f>
        <v>Central Control System</v>
      </c>
    </row>
    <row r="217" spans="1:13" x14ac:dyDescent="0.25">
      <c r="A217" s="182" t="str">
        <f>VLOOKUP(C217,#REF!,2,FALSE)</f>
        <v>30 Oct 2024</v>
      </c>
      <c r="C217" s="186" t="s">
        <v>460</v>
      </c>
      <c r="E217" s="180" t="str">
        <f>VLOOKUP(C217,#REF!,6,FALSE)</f>
        <v>Openview Security Solutions Limited</v>
      </c>
      <c r="F217" s="183"/>
      <c r="G217" s="184">
        <f>SUMIF(#REF!,C217,#REF!)</f>
        <v>899.4</v>
      </c>
      <c r="I217" s="2" t="str">
        <f>VLOOKUP(C217,#REF!,10,FALSE)</f>
        <v>Communal Services</v>
      </c>
      <c r="K217" s="180" t="str">
        <f>VLOOKUP(C217,#REF!,12,FALSE)</f>
        <v>Speech Call System</v>
      </c>
    </row>
    <row r="218" spans="1:13" x14ac:dyDescent="0.25">
      <c r="A218" s="182" t="str">
        <f>VLOOKUP(C218,#REF!,2,FALSE)</f>
        <v>16 Oct 2024</v>
      </c>
      <c r="C218" s="186" t="s">
        <v>461</v>
      </c>
      <c r="E218" s="180" t="str">
        <f>VLOOKUP(C218,#REF!,6,FALSE)</f>
        <v>Vodafone Limited (Cable &amp; Wireless)</v>
      </c>
      <c r="F218" s="183"/>
      <c r="G218" s="184">
        <f>SUMIF(#REF!,C218,#REF!)</f>
        <v>2507.4299999999998</v>
      </c>
      <c r="I218" s="2" t="str">
        <f>VLOOKUP(C218,#REF!,10,FALSE)</f>
        <v>ICT Section</v>
      </c>
      <c r="K218" s="180" t="str">
        <f>VLOOKUP(C218,#REF!,12,FALSE)</f>
        <v>Computer Software</v>
      </c>
    </row>
    <row r="219" spans="1:13" x14ac:dyDescent="0.25">
      <c r="A219" s="182" t="str">
        <f>VLOOKUP(C219,#REF!,2,FALSE)</f>
        <v>30 Oct 2024</v>
      </c>
      <c r="C219" s="186" t="s">
        <v>462</v>
      </c>
      <c r="E219" s="180" t="str">
        <f>VLOOKUP(C219,#REF!,6,FALSE)</f>
        <v>Peter Leadbeater Designs</v>
      </c>
      <c r="F219" s="183"/>
      <c r="G219" s="184">
        <f>SUMIF(#REF!,C219,#REF!)</f>
        <v>450</v>
      </c>
      <c r="I219" s="2" t="str">
        <f>VLOOKUP(C219,#REF!,10,FALSE)</f>
        <v>Brocks Hill Country Park</v>
      </c>
      <c r="K219" s="180" t="str">
        <f>VLOOKUP(C219,#REF!,12,FALSE)</f>
        <v>L&amp; Maint</v>
      </c>
    </row>
    <row r="220" spans="1:13" x14ac:dyDescent="0.25">
      <c r="A220" s="182" t="str">
        <f>VLOOKUP(C220,#REF!,2,FALSE)</f>
        <v>30 Oct 2024</v>
      </c>
      <c r="C220" s="186" t="s">
        <v>463</v>
      </c>
      <c r="E220" s="180" t="str">
        <f>VLOOKUP(C220,#REF!,6,FALSE)</f>
        <v>Dodd Group (Midlands) Limited</v>
      </c>
      <c r="F220" s="183"/>
      <c r="G220" s="184">
        <f>SUMIF(#REF!,C220,#REF!)</f>
        <v>4558.67</v>
      </c>
      <c r="I220" s="2" t="str">
        <f>VLOOKUP(C220,#REF!,10,FALSE)</f>
        <v>Decent Homes Missed/Refused</v>
      </c>
      <c r="K220" s="180" t="str">
        <f>VLOOKUP(C220,#REF!,12,FALSE)</f>
        <v>Premises Repair Contractors</v>
      </c>
    </row>
    <row r="221" spans="1:13" x14ac:dyDescent="0.25">
      <c r="A221" s="182" t="str">
        <f>VLOOKUP(C221,#REF!,2,FALSE)</f>
        <v>30 Oct 2024</v>
      </c>
      <c r="C221" s="186" t="s">
        <v>464</v>
      </c>
      <c r="E221" s="180" t="str">
        <f>VLOOKUP(C221,#REF!,6,FALSE)</f>
        <v>Dodd Group (Midlands) Limited</v>
      </c>
      <c r="F221" s="183"/>
      <c r="G221" s="184">
        <f>SUMIF(#REF!,C221,#REF!)</f>
        <v>43021.11</v>
      </c>
      <c r="I221" s="2" t="str">
        <f>VLOOKUP(C221,#REF!,10,FALSE)</f>
        <v>Housing Block Improvments</v>
      </c>
      <c r="K221" s="180" t="str">
        <f>VLOOKUP(C221,#REF!,12,FALSE)</f>
        <v>Premises Repair Contractors</v>
      </c>
    </row>
    <row r="222" spans="1:13" x14ac:dyDescent="0.25">
      <c r="A222" s="182" t="str">
        <f>VLOOKUP(C222,#REF!,2,FALSE)</f>
        <v>23 Oct 2024</v>
      </c>
      <c r="C222" s="186" t="s">
        <v>465</v>
      </c>
      <c r="E222" s="180" t="str">
        <f>VLOOKUP(C222,#REF!,6,FALSE)</f>
        <v xml:space="preserve">VENN GROUP </v>
      </c>
      <c r="F222" s="183"/>
      <c r="G222" s="184">
        <f>SUMIF(#REF!,C222,#REF!)</f>
        <v>1242.56</v>
      </c>
      <c r="I222" s="2" t="str">
        <f>VLOOKUP(C222,#REF!,10,FALSE)</f>
        <v>NNDR</v>
      </c>
      <c r="K222" s="180" t="str">
        <f>VLOOKUP(C222,#REF!,12,FALSE)</f>
        <v>Hired Staff</v>
      </c>
    </row>
    <row r="223" spans="1:13" x14ac:dyDescent="0.25">
      <c r="A223" s="182" t="str">
        <f>VLOOKUP(C223,#REF!,2,FALSE)</f>
        <v>23 Oct 2024</v>
      </c>
      <c r="C223" s="186" t="s">
        <v>466</v>
      </c>
      <c r="E223" s="180" t="str">
        <f>VLOOKUP(C223,#REF!,6,FALSE)</f>
        <v>DAISY COMMUNICATIONS LTD</v>
      </c>
      <c r="F223" s="183"/>
      <c r="G223" s="184">
        <f>SUMIF(#REF!,C223,#REF!)</f>
        <v>264.99</v>
      </c>
      <c r="I223" s="2" t="str">
        <f>VLOOKUP(C223,#REF!,10,FALSE)</f>
        <v>ICT Section</v>
      </c>
      <c r="K223" s="180" t="str">
        <f>VLOOKUP(C223,#REF!,12,FALSE)</f>
        <v>Telephone Network Charges</v>
      </c>
    </row>
    <row r="224" spans="1:13" x14ac:dyDescent="0.25">
      <c r="A224" s="182" t="str">
        <f>VLOOKUP(C224,#REF!,2,FALSE)</f>
        <v>30 Oct 2024</v>
      </c>
      <c r="C224" s="186" t="s">
        <v>467</v>
      </c>
      <c r="E224" s="180" t="str">
        <f>VLOOKUP(C224,#REF!,6,FALSE)</f>
        <v>MACILDOWIE ASSOCIATES LTD</v>
      </c>
      <c r="F224" s="183"/>
      <c r="G224" s="184">
        <f>SUMIF(#REF!,C224,#REF!)</f>
        <v>1515</v>
      </c>
      <c r="I224" s="2" t="str">
        <f>VLOOKUP(C224,#REF!,10,FALSE)</f>
        <v>Finance</v>
      </c>
      <c r="K224" s="180" t="str">
        <f>VLOOKUP(C224,#REF!,12,FALSE)</f>
        <v>Hired Staff</v>
      </c>
    </row>
    <row r="225" spans="1:11" x14ac:dyDescent="0.25">
      <c r="A225" s="182" t="str">
        <f>VLOOKUP(C225,#REF!,2,FALSE)</f>
        <v>16 Oct 2024</v>
      </c>
      <c r="C225" s="186" t="s">
        <v>468</v>
      </c>
      <c r="E225" s="180" t="str">
        <f>VLOOKUP(C225,#REF!,6,FALSE)</f>
        <v>Elliott Hall</v>
      </c>
      <c r="F225" s="183"/>
      <c r="G225" s="184">
        <f>SUMIF(#REF!,C225,#REF!)</f>
        <v>390.9</v>
      </c>
      <c r="I225" s="2" t="str">
        <f>VLOOKUP(C225,#REF!,10,FALSE)</f>
        <v>Crime and Disorder Partnership</v>
      </c>
      <c r="K225" s="180" t="str">
        <f>VLOOKUP(C225,#REF!,12,FALSE)</f>
        <v>Crime &amp; Disorder OWBC Contribu</v>
      </c>
    </row>
    <row r="226" spans="1:11" x14ac:dyDescent="0.25">
      <c r="A226" s="182" t="str">
        <f>VLOOKUP(C226,#REF!,2,FALSE)</f>
        <v>16 Oct 2024</v>
      </c>
      <c r="C226" s="186" t="s">
        <v>469</v>
      </c>
      <c r="E226" s="180" t="str">
        <f>VLOOKUP(C226,#REF!,6,FALSE)</f>
        <v>Clay Electrical Ltd</v>
      </c>
      <c r="F226" s="183"/>
      <c r="G226" s="184">
        <f>SUMIF(#REF!,C226,#REF!)</f>
        <v>5775</v>
      </c>
      <c r="I226" s="2" t="str">
        <f>VLOOKUP(C226,#REF!,10,FALSE)</f>
        <v>Economic Development</v>
      </c>
      <c r="K226" s="180" t="str">
        <f>VLOOKUP(C226,#REF!,12,FALSE)</f>
        <v>Christmas Lights</v>
      </c>
    </row>
    <row r="227" spans="1:11" x14ac:dyDescent="0.25">
      <c r="A227" s="182" t="str">
        <f>VLOOKUP(C227,#REF!,2,FALSE)</f>
        <v>30 Oct 2024</v>
      </c>
      <c r="C227" s="186" t="s">
        <v>470</v>
      </c>
      <c r="E227" s="180" t="str">
        <f>VLOOKUP(C227,#REF!,6,FALSE)</f>
        <v>MIDLAND WINDOW MAINTENANCE LTD</v>
      </c>
      <c r="F227" s="183"/>
      <c r="G227" s="184">
        <f>SUMIF(#REF!,C227,#REF!)</f>
        <v>267.20999999999998</v>
      </c>
      <c r="I227" s="2" t="str">
        <f>VLOOKUP(C227,#REF!,10,FALSE)</f>
        <v>Purchase Ledger Transfer Acc.</v>
      </c>
      <c r="K227" s="180" t="str">
        <f>VLOOKUP(C227,#REF!,12,FALSE)</f>
        <v>Supplier Payment</v>
      </c>
    </row>
    <row r="228" spans="1:11" x14ac:dyDescent="0.25">
      <c r="A228" s="182" t="str">
        <f>VLOOKUP(C228,#REF!,2,FALSE)</f>
        <v>30 Oct 2024</v>
      </c>
      <c r="C228" s="186" t="s">
        <v>471</v>
      </c>
      <c r="E228" s="180" t="str">
        <f>VLOOKUP(C228,#REF!,6,FALSE)</f>
        <v>MIDLAND WINDOW MAINTENANCE LTD</v>
      </c>
      <c r="F228" s="183"/>
      <c r="G228" s="184">
        <f>SUMIF(#REF!,C228,#REF!)</f>
        <v>446.57</v>
      </c>
      <c r="I228" s="2" t="str">
        <f>VLOOKUP(C228,#REF!,10,FALSE)</f>
        <v>Purchase Ledger Transfer Acc.</v>
      </c>
      <c r="K228" s="180" t="str">
        <f>VLOOKUP(C228,#REF!,12,FALSE)</f>
        <v>Supplier Payment</v>
      </c>
    </row>
    <row r="229" spans="1:11" x14ac:dyDescent="0.25">
      <c r="A229" s="182" t="str">
        <f>VLOOKUP(C229,#REF!,2,FALSE)</f>
        <v>30 Oct 2024</v>
      </c>
      <c r="C229" s="186" t="s">
        <v>472</v>
      </c>
      <c r="E229" s="180" t="str">
        <f>VLOOKUP(C229,#REF!,6,FALSE)</f>
        <v>NORTH WEST LEICS D C</v>
      </c>
      <c r="F229" s="183"/>
      <c r="G229" s="184">
        <f>SUMIF(#REF!,C229,#REF!)</f>
        <v>2715</v>
      </c>
      <c r="I229" s="2" t="str">
        <f>VLOOKUP(C229,#REF!,10,FALSE)</f>
        <v>Information and PR</v>
      </c>
      <c r="K229" s="180" t="str">
        <f>VLOOKUP(C229,#REF!,12,FALSE)</f>
        <v>Shared Services</v>
      </c>
    </row>
    <row r="230" spans="1:11" x14ac:dyDescent="0.25">
      <c r="A230" s="182" t="str">
        <f>VLOOKUP(C230,#REF!,2,FALSE)</f>
        <v>30 Oct 2024</v>
      </c>
      <c r="C230" s="186" t="s">
        <v>473</v>
      </c>
      <c r="E230" s="180" t="str">
        <f>VLOOKUP(C230,#REF!,6,FALSE)</f>
        <v>Click Travel Limited</v>
      </c>
      <c r="F230" s="183"/>
      <c r="G230" s="184">
        <f>SUMIF(#REF!,C230,#REF!)</f>
        <v>15229.41</v>
      </c>
      <c r="I230" s="2" t="str">
        <f>VLOOKUP(C230,#REF!,10,FALSE)</f>
        <v>Social Housing Decarbonisation</v>
      </c>
      <c r="K230" s="180" t="str">
        <f>VLOOKUP(C230,#REF!,12,FALSE)</f>
        <v>Training Expenses</v>
      </c>
    </row>
    <row r="231" spans="1:11" x14ac:dyDescent="0.25">
      <c r="A231" s="182" t="str">
        <f>VLOOKUP(C231,#REF!,2,FALSE)</f>
        <v>30 Oct 2024</v>
      </c>
      <c r="C231" s="186" t="s">
        <v>474</v>
      </c>
      <c r="E231" s="180" t="str">
        <f>VLOOKUP(C231,#REF!,6,FALSE)</f>
        <v>QS Recruitment Ltd</v>
      </c>
      <c r="F231" s="183"/>
      <c r="G231" s="184">
        <f>SUMIF(#REF!,C231,#REF!)</f>
        <v>526.79999999999995</v>
      </c>
      <c r="I231" s="2" t="str">
        <f>VLOOKUP(C231,#REF!,10,FALSE)</f>
        <v>Garden Waste Collection</v>
      </c>
      <c r="K231" s="180" t="str">
        <f>VLOOKUP(C231,#REF!,12,FALSE)</f>
        <v>Hired Staff</v>
      </c>
    </row>
    <row r="232" spans="1:11" x14ac:dyDescent="0.25">
      <c r="A232" s="182" t="str">
        <f>VLOOKUP(C232,#REF!,2,FALSE)</f>
        <v>06 Nov 2024</v>
      </c>
      <c r="C232" s="186" t="s">
        <v>475</v>
      </c>
      <c r="E232" s="180" t="str">
        <f>VLOOKUP(C232,#REF!,6,FALSE)</f>
        <v>Dodd Group (Midlands) Limited</v>
      </c>
      <c r="F232" s="183"/>
      <c r="G232" s="184">
        <f>SUMIF(#REF!,C232,#REF!)</f>
        <v>2444.77</v>
      </c>
      <c r="I232" s="2" t="str">
        <f>VLOOKUP(C232,#REF!,10,FALSE)</f>
        <v>General Repairs</v>
      </c>
      <c r="K232" s="180" t="str">
        <f>VLOOKUP(C232,#REF!,12,FALSE)</f>
        <v>Electrical repairs &amp; maint</v>
      </c>
    </row>
    <row r="233" spans="1:11" x14ac:dyDescent="0.25">
      <c r="A233" s="182" t="str">
        <f>VLOOKUP(C233,#REF!,2,FALSE)</f>
        <v>06 Nov 2024</v>
      </c>
      <c r="C233" s="186" t="s">
        <v>476</v>
      </c>
      <c r="E233" s="180" t="str">
        <f>VLOOKUP(C233,#REF!,6,FALSE)</f>
        <v>Dodd Group (Midlands) Limited</v>
      </c>
      <c r="F233" s="183"/>
      <c r="G233" s="184">
        <f>SUMIF(#REF!,C233,#REF!)</f>
        <v>2810.88</v>
      </c>
      <c r="I233" s="2" t="str">
        <f>VLOOKUP(C233,#REF!,10,FALSE)</f>
        <v>General Repairs</v>
      </c>
      <c r="K233" s="180" t="str">
        <f>VLOOKUP(C233,#REF!,12,FALSE)</f>
        <v>Electrical repairs &amp; maint</v>
      </c>
    </row>
    <row r="234" spans="1:11" x14ac:dyDescent="0.25">
      <c r="A234" s="182" t="str">
        <f>VLOOKUP(C234,#REF!,2,FALSE)</f>
        <v>30 Oct 2024</v>
      </c>
      <c r="C234" s="186" t="s">
        <v>477</v>
      </c>
      <c r="E234" s="180" t="str">
        <f>VLOOKUP(C234,#REF!,6,FALSE)</f>
        <v>Dodd Group (Midlands) Limited</v>
      </c>
      <c r="F234" s="183"/>
      <c r="G234" s="184">
        <f>SUMIF(#REF!,C234,#REF!)</f>
        <v>737.9</v>
      </c>
      <c r="I234" s="2" t="str">
        <f>VLOOKUP(C234,#REF!,10,FALSE)</f>
        <v>Iliffe Avenue Flats</v>
      </c>
      <c r="K234" s="180" t="str">
        <f>VLOOKUP(C234,#REF!,12,FALSE)</f>
        <v>Electrical repairs &amp; maint</v>
      </c>
    </row>
    <row r="235" spans="1:11" x14ac:dyDescent="0.25">
      <c r="A235" s="182" t="str">
        <f>VLOOKUP(C235,#REF!,2,FALSE)</f>
        <v>30 Oct 2024</v>
      </c>
      <c r="C235" s="186" t="s">
        <v>478</v>
      </c>
      <c r="E235" s="180" t="str">
        <f>VLOOKUP(C235,#REF!,6,FALSE)</f>
        <v>Dodd Group (Midlands) Limited</v>
      </c>
      <c r="F235" s="183"/>
      <c r="G235" s="184">
        <f>SUMIF(#REF!,C235,#REF!)</f>
        <v>617.5</v>
      </c>
      <c r="I235" s="2" t="str">
        <f>VLOOKUP(C235,#REF!,10,FALSE)</f>
        <v>Solid Wall Insulation (EWI)</v>
      </c>
      <c r="K235" s="180" t="str">
        <f>VLOOKUP(C235,#REF!,12,FALSE)</f>
        <v>Premises Repair Contractors</v>
      </c>
    </row>
    <row r="236" spans="1:11" x14ac:dyDescent="0.25">
      <c r="A236" s="182" t="str">
        <f>VLOOKUP(C236,#REF!,2,FALSE)</f>
        <v>30 Oct 2024</v>
      </c>
      <c r="C236" s="186" t="s">
        <v>479</v>
      </c>
      <c r="E236" s="180" t="str">
        <f>VLOOKUP(C236,#REF!,6,FALSE)</f>
        <v>Dodd Group (Midlands) Limited</v>
      </c>
      <c r="F236" s="183"/>
      <c r="G236" s="184">
        <f>SUMIF(#REF!,C236,#REF!)</f>
        <v>617.5</v>
      </c>
      <c r="I236" s="2" t="str">
        <f>VLOOKUP(C236,#REF!,10,FALSE)</f>
        <v>Solid Wall Insulation (EWI)</v>
      </c>
      <c r="K236" s="180" t="str">
        <f>VLOOKUP(C236,#REF!,12,FALSE)</f>
        <v>Premises Repair Contractors</v>
      </c>
    </row>
    <row r="237" spans="1:11" x14ac:dyDescent="0.25">
      <c r="A237" s="182" t="str">
        <f>VLOOKUP(C237,#REF!,2,FALSE)</f>
        <v>06 Nov 2024</v>
      </c>
      <c r="C237" s="186" t="s">
        <v>480</v>
      </c>
      <c r="E237" s="180" t="str">
        <f>VLOOKUP(C237,#REF!,6,FALSE)</f>
        <v>Dodd Group (Midlands) Limited</v>
      </c>
      <c r="F237" s="183"/>
      <c r="G237" s="184">
        <f>SUMIF(#REF!,C237,#REF!)</f>
        <v>766.35</v>
      </c>
      <c r="I237" s="2" t="str">
        <f>VLOOKUP(C237,#REF!,10,FALSE)</f>
        <v>Marriott House Flats</v>
      </c>
      <c r="K237" s="180" t="str">
        <f>VLOOKUP(C237,#REF!,12,FALSE)</f>
        <v>Electrical repairs &amp; maint</v>
      </c>
    </row>
    <row r="238" spans="1:11" x14ac:dyDescent="0.25">
      <c r="A238" s="182" t="str">
        <f>VLOOKUP(C238,#REF!,2,FALSE)</f>
        <v>30 Oct 2024</v>
      </c>
      <c r="C238" s="186" t="s">
        <v>481</v>
      </c>
      <c r="E238" s="180" t="str">
        <f>VLOOKUP(C238,#REF!,6,FALSE)</f>
        <v>Dodd Group (Midlands) Limited</v>
      </c>
      <c r="F238" s="183"/>
      <c r="G238" s="184">
        <f>SUMIF(#REF!,C238,#REF!)</f>
        <v>617.5</v>
      </c>
      <c r="I238" s="2" t="str">
        <f>VLOOKUP(C238,#REF!,10,FALSE)</f>
        <v>Solid Wall Insulation (EWI)</v>
      </c>
      <c r="K238" s="180" t="str">
        <f>VLOOKUP(C238,#REF!,12,FALSE)</f>
        <v>Premises Repair Contractors</v>
      </c>
    </row>
    <row r="239" spans="1:11" x14ac:dyDescent="0.25">
      <c r="A239" s="182" t="str">
        <f>VLOOKUP(C239,#REF!,2,FALSE)</f>
        <v>06 Nov 2024</v>
      </c>
      <c r="C239" s="186" t="s">
        <v>482</v>
      </c>
      <c r="E239" s="180" t="str">
        <f>VLOOKUP(C239,#REF!,6,FALSE)</f>
        <v>Sureserve Compliance Central Limited</v>
      </c>
      <c r="F239" s="183"/>
      <c r="G239" s="184">
        <f>SUMIF(#REF!,C239,#REF!)</f>
        <v>1901.14</v>
      </c>
      <c r="I239" s="2" t="str">
        <f>VLOOKUP(C239,#REF!,10,FALSE)</f>
        <v>Central Heating &amp; Boiler Repla</v>
      </c>
      <c r="K239" s="180" t="str">
        <f>VLOOKUP(C239,#REF!,12,FALSE)</f>
        <v>Premises Repair Contractors</v>
      </c>
    </row>
    <row r="240" spans="1:11" x14ac:dyDescent="0.25">
      <c r="A240" s="182" t="str">
        <f>VLOOKUP(C240,#REF!,2,FALSE)</f>
        <v>16 Oct 2024</v>
      </c>
      <c r="C240" s="186" t="s">
        <v>483</v>
      </c>
      <c r="E240" s="180" t="str">
        <f>VLOOKUP(C240,#REF!,6,FALSE)</f>
        <v>SEVERN TRENT WATER LTD</v>
      </c>
      <c r="F240" s="183"/>
      <c r="G240" s="184">
        <f>SUMIF(#REF!,C240,#REF!)</f>
        <v>295.77999999999997</v>
      </c>
      <c r="I240" s="2" t="str">
        <f>VLOOKUP(C240,#REF!,10,FALSE)</f>
        <v>Belmont House Hostel</v>
      </c>
      <c r="K240" s="180" t="str">
        <f>VLOOKUP(C240,#REF!,12,FALSE)</f>
        <v>Water</v>
      </c>
    </row>
    <row r="241" spans="1:11" x14ac:dyDescent="0.25">
      <c r="A241" s="182" t="str">
        <f>VLOOKUP(C241,#REF!,2,FALSE)</f>
        <v>30 Oct 2024</v>
      </c>
      <c r="C241" s="186" t="s">
        <v>484</v>
      </c>
      <c r="E241" s="180" t="str">
        <f>VLOOKUP(C241,#REF!,6,FALSE)</f>
        <v>AJM (Derby) Ltd T/A AJM Recruitment</v>
      </c>
      <c r="F241" s="183"/>
      <c r="G241" s="184">
        <f>SUMIF(#REF!,C241,#REF!)</f>
        <v>788.47</v>
      </c>
      <c r="I241" s="2" t="str">
        <f>VLOOKUP(C241,#REF!,10,FALSE)</f>
        <v>Garden Waste Collection</v>
      </c>
      <c r="K241" s="180" t="str">
        <f>VLOOKUP(C241,#REF!,12,FALSE)</f>
        <v>Hired Staff</v>
      </c>
    </row>
    <row r="242" spans="1:11" x14ac:dyDescent="0.25">
      <c r="A242" s="182" t="str">
        <f>VLOOKUP(C242,#REF!,2,FALSE)</f>
        <v>16 Oct 2024</v>
      </c>
      <c r="C242" s="186" t="s">
        <v>485</v>
      </c>
      <c r="E242" s="180" t="str">
        <f>VLOOKUP(C242,#REF!,6,FALSE)</f>
        <v>Vodafone - Air Telecom</v>
      </c>
      <c r="F242" s="183"/>
      <c r="G242" s="184">
        <f>SUMIF(#REF!,C242,#REF!)</f>
        <v>3144.92</v>
      </c>
      <c r="I242" s="2" t="str">
        <f>VLOOKUP(C242,#REF!,10,FALSE)</f>
        <v>Telephone holding acc</v>
      </c>
      <c r="K242" s="180" t="str">
        <f>VLOOKUP(C242,#REF!,12,FALSE)</f>
        <v>Telephone Bills</v>
      </c>
    </row>
    <row r="243" spans="1:11" x14ac:dyDescent="0.25">
      <c r="A243" s="182" t="str">
        <f>VLOOKUP(C243,#REF!,2,FALSE)</f>
        <v>06 Nov 2024</v>
      </c>
      <c r="C243" s="186" t="s">
        <v>486</v>
      </c>
      <c r="E243" s="180" t="str">
        <f>VLOOKUP(C243,#REF!,6,FALSE)</f>
        <v>Sureserve Compliance Central Limited</v>
      </c>
      <c r="F243" s="183"/>
      <c r="G243" s="184">
        <f>SUMIF(#REF!,C243,#REF!)</f>
        <v>130000</v>
      </c>
      <c r="I243" s="2" t="str">
        <f>VLOOKUP(C243,#REF!,10,FALSE)</f>
        <v>Central Heating &amp; Boiler Repla</v>
      </c>
      <c r="K243" s="180" t="str">
        <f>VLOOKUP(C243,#REF!,12,FALSE)</f>
        <v>Premises Repair Contractors</v>
      </c>
    </row>
    <row r="244" spans="1:11" x14ac:dyDescent="0.25">
      <c r="A244" s="182" t="str">
        <f>VLOOKUP(C244,#REF!,2,FALSE)</f>
        <v>06 Nov 2024</v>
      </c>
      <c r="C244" s="186" t="s">
        <v>487</v>
      </c>
      <c r="E244" s="180" t="str">
        <f>VLOOKUP(C244,#REF!,6,FALSE)</f>
        <v>Sureserve Compliance Central Limited</v>
      </c>
      <c r="F244" s="183"/>
      <c r="G244" s="184">
        <f>SUMIF(#REF!,C244,#REF!)</f>
        <v>130000</v>
      </c>
      <c r="I244" s="2" t="str">
        <f>VLOOKUP(C244,#REF!,10,FALSE)</f>
        <v>Central Heating &amp; Boiler Repla</v>
      </c>
      <c r="K244" s="180" t="str">
        <f>VLOOKUP(C244,#REF!,12,FALSE)</f>
        <v>Premises Repair Contractors</v>
      </c>
    </row>
    <row r="245" spans="1:11" x14ac:dyDescent="0.25">
      <c r="A245" s="182" t="str">
        <f>VLOOKUP(C245,#REF!,2,FALSE)</f>
        <v>16 Oct 2024</v>
      </c>
      <c r="C245" s="186" t="s">
        <v>488</v>
      </c>
      <c r="E245" s="180" t="str">
        <f>VLOOKUP(C245,#REF!,6,FALSE)</f>
        <v>Aylestone Park Hotel</v>
      </c>
      <c r="F245" s="183"/>
      <c r="G245" s="184">
        <f>SUMIF(#REF!,C245,#REF!)</f>
        <v>1160</v>
      </c>
      <c r="I245" s="2" t="str">
        <f>VLOOKUP(C245,#REF!,10,FALSE)</f>
        <v>Homelessness</v>
      </c>
      <c r="K245" s="180" t="str">
        <f>VLOOKUP(C245,#REF!,12,FALSE)</f>
        <v>Emergency Accomodation</v>
      </c>
    </row>
    <row r="246" spans="1:11" x14ac:dyDescent="0.25">
      <c r="A246" s="182" t="str">
        <f>VLOOKUP(C246,#REF!,2,FALSE)</f>
        <v>16 Oct 2024</v>
      </c>
      <c r="C246" s="186" t="s">
        <v>489</v>
      </c>
      <c r="E246" s="180" t="str">
        <f>VLOOKUP(C246,#REF!,6,FALSE)</f>
        <v>Aylestone Park Hotel</v>
      </c>
      <c r="F246" s="183"/>
      <c r="G246" s="184">
        <f>SUMIF(#REF!,C246,#REF!)</f>
        <v>1160</v>
      </c>
      <c r="I246" s="2" t="str">
        <f>VLOOKUP(C246,#REF!,10,FALSE)</f>
        <v>Homelessness</v>
      </c>
      <c r="K246" s="180" t="str">
        <f>VLOOKUP(C246,#REF!,12,FALSE)</f>
        <v>Emergency Accomodation</v>
      </c>
    </row>
    <row r="247" spans="1:11" x14ac:dyDescent="0.25">
      <c r="A247" s="182" t="str">
        <f>VLOOKUP(C247,#REF!,2,FALSE)</f>
        <v>16 Oct 2024</v>
      </c>
      <c r="C247" s="186" t="s">
        <v>490</v>
      </c>
      <c r="E247" s="180" t="str">
        <f>VLOOKUP(C247,#REF!,6,FALSE)</f>
        <v>Aylestone Park Hotel</v>
      </c>
      <c r="F247" s="183"/>
      <c r="G247" s="184">
        <f>SUMIF(#REF!,C247,#REF!)</f>
        <v>1160</v>
      </c>
      <c r="I247" s="2" t="str">
        <f>VLOOKUP(C247,#REF!,10,FALSE)</f>
        <v>Homelessness</v>
      </c>
      <c r="K247" s="180" t="str">
        <f>VLOOKUP(C247,#REF!,12,FALSE)</f>
        <v>Emergency Accomodation</v>
      </c>
    </row>
    <row r="248" spans="1:11" x14ac:dyDescent="0.25">
      <c r="A248" s="182" t="str">
        <f>VLOOKUP(C248,#REF!,2,FALSE)</f>
        <v>06 Nov 2024</v>
      </c>
      <c r="C248" s="186" t="s">
        <v>491</v>
      </c>
      <c r="E248" s="180" t="str">
        <f>VLOOKUP(C248,#REF!,6,FALSE)</f>
        <v>GARY HOWARD SERVICES</v>
      </c>
      <c r="F248" s="183"/>
      <c r="G248" s="184">
        <f>SUMIF(#REF!,C248,#REF!)</f>
        <v>528</v>
      </c>
      <c r="I248" s="2" t="str">
        <f>VLOOKUP(C248,#REF!,10,FALSE)</f>
        <v>Cleaning Service</v>
      </c>
      <c r="K248" s="180" t="str">
        <f>VLOOKUP(C248,#REF!,12,FALSE)</f>
        <v>Other Cleaning</v>
      </c>
    </row>
    <row r="249" spans="1:11" x14ac:dyDescent="0.25">
      <c r="A249" s="182" t="str">
        <f>VLOOKUP(C249,#REF!,2,FALSE)</f>
        <v>06 Nov 2024</v>
      </c>
      <c r="C249" s="186" t="s">
        <v>492</v>
      </c>
      <c r="E249" s="180" t="str">
        <f>VLOOKUP(C249,#REF!,6,FALSE)</f>
        <v>GARY HOWARD SERVICES</v>
      </c>
      <c r="F249" s="183"/>
      <c r="G249" s="184">
        <f>SUMIF(#REF!,C249,#REF!)</f>
        <v>1685</v>
      </c>
      <c r="I249" s="2" t="str">
        <f>VLOOKUP(C249,#REF!,10,FALSE)</f>
        <v>Walter Charles Day Centre</v>
      </c>
      <c r="K249" s="180" t="str">
        <f>VLOOKUP(C249,#REF!,12,FALSE)</f>
        <v>Premises Repair Contractors</v>
      </c>
    </row>
    <row r="250" spans="1:11" x14ac:dyDescent="0.25">
      <c r="A250" s="182" t="str">
        <f>VLOOKUP(C250,#REF!,2,FALSE)</f>
        <v>06 Nov 2024</v>
      </c>
      <c r="C250" s="186" t="s">
        <v>493</v>
      </c>
      <c r="E250" s="180" t="str">
        <f>VLOOKUP(C250,#REF!,6,FALSE)</f>
        <v>GARY HOWARD SERVICES</v>
      </c>
      <c r="F250" s="183"/>
      <c r="G250" s="184">
        <f>SUMIF(#REF!,C250,#REF!)</f>
        <v>425</v>
      </c>
      <c r="I250" s="2" t="str">
        <f>VLOOKUP(C250,#REF!,10,FALSE)</f>
        <v>Homelessness</v>
      </c>
      <c r="K250" s="180" t="str">
        <f>VLOOKUP(C250,#REF!,12,FALSE)</f>
        <v>Premises Repair Contractors</v>
      </c>
    </row>
    <row r="251" spans="1:11" x14ac:dyDescent="0.25">
      <c r="A251" s="182" t="str">
        <f>VLOOKUP(C251,#REF!,2,FALSE)</f>
        <v>06 Nov 2024</v>
      </c>
      <c r="C251" s="186" t="s">
        <v>494</v>
      </c>
      <c r="E251" s="180" t="str">
        <f>VLOOKUP(C251,#REF!,6,FALSE)</f>
        <v>GARY HOWARD SERVICES</v>
      </c>
      <c r="F251" s="183"/>
      <c r="G251" s="184">
        <f>SUMIF(#REF!,C251,#REF!)</f>
        <v>15500</v>
      </c>
      <c r="I251" s="2" t="str">
        <f>VLOOKUP(C251,#REF!,10,FALSE)</f>
        <v>Walter Charles Day Centre</v>
      </c>
      <c r="K251" s="180" t="str">
        <f>VLOOKUP(C251,#REF!,12,FALSE)</f>
        <v>Premises Repair Contractors</v>
      </c>
    </row>
    <row r="252" spans="1:11" x14ac:dyDescent="0.25">
      <c r="A252" s="182" t="str">
        <f>VLOOKUP(C252,#REF!,2,FALSE)</f>
        <v>06 Nov 2024</v>
      </c>
      <c r="C252" s="186" t="s">
        <v>495</v>
      </c>
      <c r="E252" s="180" t="str">
        <f>VLOOKUP(C252,#REF!,6,FALSE)</f>
        <v>GARY HOWARD SERVICES</v>
      </c>
      <c r="F252" s="183"/>
      <c r="G252" s="184">
        <f>SUMIF(#REF!,C252,#REF!)</f>
        <v>430</v>
      </c>
      <c r="I252" s="2" t="str">
        <f>VLOOKUP(C252,#REF!,10,FALSE)</f>
        <v>Churchill Close Flats</v>
      </c>
      <c r="K252" s="180" t="str">
        <f>VLOOKUP(C252,#REF!,12,FALSE)</f>
        <v>Premises Repair Contractors</v>
      </c>
    </row>
    <row r="253" spans="1:11" x14ac:dyDescent="0.25">
      <c r="A253" s="182" t="str">
        <f>VLOOKUP(C253,#REF!,2,FALSE)</f>
        <v>06 Nov 2024</v>
      </c>
      <c r="C253" s="186" t="s">
        <v>496</v>
      </c>
      <c r="E253" s="180" t="str">
        <f>VLOOKUP(C253,#REF!,6,FALSE)</f>
        <v>GARY HOWARD SERVICES</v>
      </c>
      <c r="F253" s="183"/>
      <c r="G253" s="184">
        <f>SUMIF(#REF!,C253,#REF!)</f>
        <v>270</v>
      </c>
      <c r="I253" s="2" t="str">
        <f>VLOOKUP(C253,#REF!,10,FALSE)</f>
        <v>Boulter Crescent Flats</v>
      </c>
      <c r="K253" s="180" t="str">
        <f>VLOOKUP(C253,#REF!,12,FALSE)</f>
        <v>Premises Repair Contractors</v>
      </c>
    </row>
    <row r="254" spans="1:11" x14ac:dyDescent="0.25">
      <c r="A254" s="182" t="str">
        <f>VLOOKUP(C254,#REF!,2,FALSE)</f>
        <v>06 Nov 2024</v>
      </c>
      <c r="C254" s="186" t="s">
        <v>497</v>
      </c>
      <c r="E254" s="180" t="str">
        <f>VLOOKUP(C254,#REF!,6,FALSE)</f>
        <v>GARY HOWARD SERVICES</v>
      </c>
      <c r="F254" s="183"/>
      <c r="G254" s="184">
        <f>SUMIF(#REF!,C254,#REF!)</f>
        <v>270</v>
      </c>
      <c r="I254" s="2" t="str">
        <f>VLOOKUP(C254,#REF!,10,FALSE)</f>
        <v>General Repairs</v>
      </c>
      <c r="K254" s="180" t="str">
        <f>VLOOKUP(C254,#REF!,12,FALSE)</f>
        <v>Premises Repair Contractors</v>
      </c>
    </row>
    <row r="255" spans="1:11" x14ac:dyDescent="0.25">
      <c r="A255" s="182" t="str">
        <f>VLOOKUP(C255,#REF!,2,FALSE)</f>
        <v>06 Nov 2024</v>
      </c>
      <c r="C255" s="186" t="s">
        <v>498</v>
      </c>
      <c r="E255" s="180" t="str">
        <f>VLOOKUP(C255,#REF!,6,FALSE)</f>
        <v>GARY HOWARD SERVICES</v>
      </c>
      <c r="F255" s="183"/>
      <c r="G255" s="184">
        <f>SUMIF(#REF!,C255,#REF!)</f>
        <v>340</v>
      </c>
      <c r="I255" s="2" t="str">
        <f>VLOOKUP(C255,#REF!,10,FALSE)</f>
        <v>General Repairs</v>
      </c>
      <c r="K255" s="180" t="str">
        <f>VLOOKUP(C255,#REF!,12,FALSE)</f>
        <v>Premises Repair Contractors</v>
      </c>
    </row>
    <row r="256" spans="1:11" x14ac:dyDescent="0.25">
      <c r="A256" s="182" t="str">
        <f>VLOOKUP(C256,#REF!,2,FALSE)</f>
        <v>16 Oct 2024</v>
      </c>
      <c r="C256" s="186" t="s">
        <v>499</v>
      </c>
      <c r="E256" s="180" t="str">
        <f>VLOOKUP(C256,#REF!,6,FALSE)</f>
        <v>F G MOSS &amp; SON</v>
      </c>
      <c r="F256" s="183"/>
      <c r="G256" s="184">
        <f>SUMIF(#REF!,C256,#REF!)</f>
        <v>1235</v>
      </c>
      <c r="I256" s="2" t="str">
        <f>VLOOKUP(C256,#REF!,10,FALSE)</f>
        <v>Door Replacement</v>
      </c>
      <c r="K256" s="180" t="str">
        <f>VLOOKUP(C256,#REF!,12,FALSE)</f>
        <v>Premises Repair Contractors</v>
      </c>
    </row>
    <row r="257" spans="1:11" x14ac:dyDescent="0.25">
      <c r="A257" s="182" t="str">
        <f>VLOOKUP(C257,#REF!,2,FALSE)</f>
        <v>16 Oct 2024</v>
      </c>
      <c r="C257" s="186" t="s">
        <v>500</v>
      </c>
      <c r="E257" s="180" t="str">
        <f>VLOOKUP(C257,#REF!,6,FALSE)</f>
        <v>F G MOSS &amp; SON</v>
      </c>
      <c r="F257" s="183"/>
      <c r="G257" s="184">
        <f>SUMIF(#REF!,C257,#REF!)</f>
        <v>1050</v>
      </c>
      <c r="I257" s="2" t="str">
        <f>VLOOKUP(C257,#REF!,10,FALSE)</f>
        <v>Bennett Way Flats</v>
      </c>
      <c r="K257" s="180" t="str">
        <f>VLOOKUP(C257,#REF!,12,FALSE)</f>
        <v>Structural repairs &amp; maint</v>
      </c>
    </row>
    <row r="258" spans="1:11" x14ac:dyDescent="0.25">
      <c r="A258" s="182" t="str">
        <f>VLOOKUP(C258,#REF!,2,FALSE)</f>
        <v>16 Oct 2024</v>
      </c>
      <c r="C258" s="186" t="s">
        <v>501</v>
      </c>
      <c r="E258" s="180" t="str">
        <f>VLOOKUP(C258,#REF!,6,FALSE)</f>
        <v>F G MOSS &amp; SON</v>
      </c>
      <c r="F258" s="183"/>
      <c r="G258" s="184">
        <f>SUMIF(#REF!,C258,#REF!)</f>
        <v>2792</v>
      </c>
      <c r="I258" s="2" t="str">
        <f>VLOOKUP(C258,#REF!,10,FALSE)</f>
        <v>Elizabeth Court Flats</v>
      </c>
      <c r="K258" s="180" t="str">
        <f>VLOOKUP(C258,#REF!,12,FALSE)</f>
        <v>Joinery</v>
      </c>
    </row>
    <row r="259" spans="1:11" x14ac:dyDescent="0.25">
      <c r="A259" s="182" t="str">
        <f>VLOOKUP(C259,#REF!,2,FALSE)</f>
        <v>16 Oct 2024</v>
      </c>
      <c r="C259" s="186" t="s">
        <v>502</v>
      </c>
      <c r="E259" s="180" t="str">
        <f>VLOOKUP(C259,#REF!,6,FALSE)</f>
        <v>F G MOSS &amp; SON</v>
      </c>
      <c r="F259" s="183"/>
      <c r="G259" s="184">
        <f>SUMIF(#REF!,C259,#REF!)</f>
        <v>659</v>
      </c>
      <c r="I259" s="2" t="str">
        <f>VLOOKUP(C259,#REF!,10,FALSE)</f>
        <v>General Repairs</v>
      </c>
      <c r="K259" s="180" t="str">
        <f>VLOOKUP(C259,#REF!,12,FALSE)</f>
        <v>Joinery</v>
      </c>
    </row>
    <row r="260" spans="1:11" x14ac:dyDescent="0.25">
      <c r="A260" s="182" t="str">
        <f>VLOOKUP(C260,#REF!,2,FALSE)</f>
        <v>18 Dec 2024</v>
      </c>
      <c r="C260" s="186" t="s">
        <v>503</v>
      </c>
      <c r="E260" s="180" t="str">
        <f>VLOOKUP(C260,#REF!,6,FALSE)</f>
        <v>Total Gas &amp; Power</v>
      </c>
      <c r="F260" s="183"/>
      <c r="G260" s="184">
        <f>SUMIF(#REF!,C260,#REF!)</f>
        <v>-737.26</v>
      </c>
      <c r="I260" s="2" t="str">
        <f>VLOOKUP(C260,#REF!,10,FALSE)</f>
        <v>Sports Grounds</v>
      </c>
      <c r="K260" s="180" t="str">
        <f>VLOOKUP(C260,#REF!,12,FALSE)</f>
        <v>Gas</v>
      </c>
    </row>
    <row r="261" spans="1:11" x14ac:dyDescent="0.25">
      <c r="A261" s="182" t="str">
        <f>VLOOKUP(C261,#REF!,2,FALSE)</f>
        <v>18 Dec 2024</v>
      </c>
      <c r="C261" s="186" t="s">
        <v>504</v>
      </c>
      <c r="E261" s="180" t="str">
        <f>VLOOKUP(C261,#REF!,6,FALSE)</f>
        <v>Total Gas &amp; Power</v>
      </c>
      <c r="F261" s="183"/>
      <c r="G261" s="184">
        <f>SUMIF(#REF!,C261,#REF!)</f>
        <v>-3319.64</v>
      </c>
      <c r="I261" s="2" t="str">
        <f>VLOOKUP(C261,#REF!,10,FALSE)</f>
        <v>Bushloe House Council Offices</v>
      </c>
      <c r="K261" s="180" t="str">
        <f>VLOOKUP(C261,#REF!,12,FALSE)</f>
        <v>Gas</v>
      </c>
    </row>
    <row r="262" spans="1:11" x14ac:dyDescent="0.25">
      <c r="A262" s="182" t="str">
        <f>VLOOKUP(C262,#REF!,2,FALSE)</f>
        <v>18 Dec 2024</v>
      </c>
      <c r="C262" s="186" t="s">
        <v>505</v>
      </c>
      <c r="E262" s="180" t="str">
        <f>VLOOKUP(C262,#REF!,6,FALSE)</f>
        <v>Total Gas &amp; Power</v>
      </c>
      <c r="F262" s="183"/>
      <c r="G262" s="184">
        <f>SUMIF(#REF!,C262,#REF!)</f>
        <v>927.4</v>
      </c>
      <c r="I262" s="2" t="str">
        <f>VLOOKUP(C262,#REF!,10,FALSE)</f>
        <v>Marriott House OlderPersonServ</v>
      </c>
      <c r="K262" s="180" t="str">
        <f>VLOOKUP(C262,#REF!,12,FALSE)</f>
        <v>Gas</v>
      </c>
    </row>
    <row r="263" spans="1:11" x14ac:dyDescent="0.25">
      <c r="A263" s="182" t="str">
        <f>VLOOKUP(C263,#REF!,2,FALSE)</f>
        <v>18 Dec 2024</v>
      </c>
      <c r="C263" s="186" t="s">
        <v>506</v>
      </c>
      <c r="E263" s="180" t="str">
        <f>VLOOKUP(C263,#REF!,6,FALSE)</f>
        <v>Total Gas &amp; Power</v>
      </c>
      <c r="F263" s="183"/>
      <c r="G263" s="184">
        <f>SUMIF(#REF!,C263,#REF!)</f>
        <v>-2500.8000000000002</v>
      </c>
      <c r="I263" s="2" t="str">
        <f>VLOOKUP(C263,#REF!,10,FALSE)</f>
        <v>Marriott House OlderPersonServ</v>
      </c>
      <c r="K263" s="180" t="str">
        <f>VLOOKUP(C263,#REF!,12,FALSE)</f>
        <v>Gas</v>
      </c>
    </row>
    <row r="264" spans="1:11" x14ac:dyDescent="0.25">
      <c r="A264" s="182" t="str">
        <f>VLOOKUP(C264,#REF!,2,FALSE)</f>
        <v>18 Dec 2024</v>
      </c>
      <c r="C264" s="186" t="s">
        <v>507</v>
      </c>
      <c r="E264" s="180" t="str">
        <f>VLOOKUP(C264,#REF!,6,FALSE)</f>
        <v>Total Gas &amp; Power</v>
      </c>
      <c r="F264" s="183"/>
      <c r="G264" s="184">
        <f>SUMIF(#REF!,C264,#REF!)</f>
        <v>-2819.92</v>
      </c>
      <c r="I264" s="2" t="str">
        <f>VLOOKUP(C264,#REF!,10,FALSE)</f>
        <v>Kings Drive Older Person Serv</v>
      </c>
      <c r="K264" s="180" t="str">
        <f>VLOOKUP(C264,#REF!,12,FALSE)</f>
        <v>Gas</v>
      </c>
    </row>
    <row r="265" spans="1:11" x14ac:dyDescent="0.25">
      <c r="A265" s="182" t="str">
        <f>VLOOKUP(C265,#REF!,2,FALSE)</f>
        <v>18 Dec 2024</v>
      </c>
      <c r="C265" s="186" t="s">
        <v>508</v>
      </c>
      <c r="E265" s="180" t="str">
        <f>VLOOKUP(C265,#REF!,6,FALSE)</f>
        <v>Total Gas &amp; Power</v>
      </c>
      <c r="F265" s="183"/>
      <c r="G265" s="184">
        <f>SUMIF(#REF!,C265,#REF!)</f>
        <v>1021.54</v>
      </c>
      <c r="I265" s="2" t="str">
        <f>VLOOKUP(C265,#REF!,10,FALSE)</f>
        <v>Kings Drive Older Person Serv</v>
      </c>
      <c r="K265" s="180" t="str">
        <f>VLOOKUP(C265,#REF!,12,FALSE)</f>
        <v>Gas</v>
      </c>
    </row>
    <row r="266" spans="1:11" x14ac:dyDescent="0.25">
      <c r="A266" s="182" t="str">
        <f>VLOOKUP(C266,#REF!,2,FALSE)</f>
        <v>18 Dec 2024</v>
      </c>
      <c r="C266" s="186" t="s">
        <v>509</v>
      </c>
      <c r="E266" s="180" t="str">
        <f>VLOOKUP(C266,#REF!,6,FALSE)</f>
        <v>Total Gas &amp; Power</v>
      </c>
      <c r="F266" s="183"/>
      <c r="G266" s="184">
        <f>SUMIF(#REF!,C266,#REF!)</f>
        <v>-7946.34</v>
      </c>
      <c r="I266" s="2" t="str">
        <f>VLOOKUP(C266,#REF!,10,FALSE)</f>
        <v>Churchill Clse OlderPersonServ</v>
      </c>
      <c r="K266" s="180" t="str">
        <f>VLOOKUP(C266,#REF!,12,FALSE)</f>
        <v>Gas</v>
      </c>
    </row>
    <row r="267" spans="1:11" x14ac:dyDescent="0.25">
      <c r="A267" s="182" t="str">
        <f>VLOOKUP(C267,#REF!,2,FALSE)</f>
        <v>16 Oct 2024</v>
      </c>
      <c r="C267" s="186" t="s">
        <v>510</v>
      </c>
      <c r="E267" s="180" t="str">
        <f>VLOOKUP(C267,#REF!,6,FALSE)</f>
        <v>WESTCOTES HOUSE LTD</v>
      </c>
      <c r="F267" s="183"/>
      <c r="G267" s="184">
        <f>SUMIF(#REF!,C267,#REF!)</f>
        <v>1932</v>
      </c>
      <c r="I267" s="2" t="str">
        <f>VLOOKUP(C267,#REF!,10,FALSE)</f>
        <v>Homelessness</v>
      </c>
      <c r="K267" s="180" t="str">
        <f>VLOOKUP(C267,#REF!,12,FALSE)</f>
        <v>Emergency Accomodation</v>
      </c>
    </row>
    <row r="268" spans="1:11" x14ac:dyDescent="0.25">
      <c r="A268" s="182" t="str">
        <f>VLOOKUP(C268,#REF!,2,FALSE)</f>
        <v>06 Nov 2024</v>
      </c>
      <c r="C268" s="186" t="s">
        <v>511</v>
      </c>
      <c r="E268" s="180" t="str">
        <f>VLOOKUP(C268,#REF!,6,FALSE)</f>
        <v>WESTCOTES HOUSE LTD</v>
      </c>
      <c r="F268" s="183"/>
      <c r="G268" s="184">
        <f>SUMIF(#REF!,C268,#REF!)</f>
        <v>660</v>
      </c>
      <c r="I268" s="2" t="str">
        <f>VLOOKUP(C268,#REF!,10,FALSE)</f>
        <v>Homelessness</v>
      </c>
      <c r="K268" s="180" t="str">
        <f>VLOOKUP(C268,#REF!,12,FALSE)</f>
        <v>Emergency Accomodation</v>
      </c>
    </row>
    <row r="269" spans="1:11" x14ac:dyDescent="0.25">
      <c r="A269" s="182" t="str">
        <f>VLOOKUP(C269,#REF!,2,FALSE)</f>
        <v>06 Nov 2024</v>
      </c>
      <c r="C269" s="186" t="s">
        <v>512</v>
      </c>
      <c r="E269" s="180" t="str">
        <f>VLOOKUP(C269,#REF!,6,FALSE)</f>
        <v>Russells (Kirbymoorside) Limited</v>
      </c>
      <c r="F269" s="183"/>
      <c r="G269" s="184">
        <f>SUMIF(#REF!,C269,#REF!)</f>
        <v>37320</v>
      </c>
      <c r="I269" s="2" t="str">
        <f>VLOOKUP(C269,#REF!,10,FALSE)</f>
        <v>Wessex RMX500 Mower</v>
      </c>
      <c r="K269" s="180" t="str">
        <f>VLOOKUP(C269,#REF!,12,FALSE)</f>
        <v>Purchase of Vehicles</v>
      </c>
    </row>
    <row r="270" spans="1:11" x14ac:dyDescent="0.25">
      <c r="A270" s="182" t="str">
        <f>VLOOKUP(C270,#REF!,2,FALSE)</f>
        <v>16 Oct 2024</v>
      </c>
      <c r="C270" s="186" t="s">
        <v>513</v>
      </c>
      <c r="E270" s="180" t="str">
        <f>VLOOKUP(C270,#REF!,6,FALSE)</f>
        <v>Triscan Systems Limited</v>
      </c>
      <c r="F270" s="183"/>
      <c r="G270" s="184">
        <f>SUMIF(#REF!,C270,#REF!)</f>
        <v>918.29</v>
      </c>
      <c r="I270" s="2" t="str">
        <f>VLOOKUP(C270,#REF!,10,FALSE)</f>
        <v>Mechanics Workshop</v>
      </c>
      <c r="K270" s="180" t="str">
        <f>VLOOKUP(C270,#REF!,12,FALSE)</f>
        <v>Software Licence</v>
      </c>
    </row>
    <row r="271" spans="1:11" x14ac:dyDescent="0.25">
      <c r="A271" s="182" t="str">
        <f>VLOOKUP(C271,#REF!,2,FALSE)</f>
        <v>06 Nov 2024</v>
      </c>
      <c r="C271" s="186" t="s">
        <v>514</v>
      </c>
      <c r="E271" s="180" t="str">
        <f>VLOOKUP(C271,#REF!,6,FALSE)</f>
        <v>Triscan Systems Limited</v>
      </c>
      <c r="F271" s="183"/>
      <c r="G271" s="184">
        <f>SUMIF(#REF!,C271,#REF!)</f>
        <v>746.75</v>
      </c>
      <c r="I271" s="2" t="str">
        <f>VLOOKUP(C271,#REF!,10,FALSE)</f>
        <v>Mechanics Workshop</v>
      </c>
      <c r="K271" s="180" t="str">
        <f>VLOOKUP(C271,#REF!,12,FALSE)</f>
        <v>Software Licence</v>
      </c>
    </row>
    <row r="272" spans="1:11" x14ac:dyDescent="0.25">
      <c r="A272" s="182" t="str">
        <f>VLOOKUP(C272,#REF!,2,FALSE)</f>
        <v>06 Nov 2024</v>
      </c>
      <c r="C272" s="186" t="s">
        <v>515</v>
      </c>
      <c r="E272" s="180" t="str">
        <f>VLOOKUP(C272,#REF!,6,FALSE)</f>
        <v>Twofold Ltd</v>
      </c>
      <c r="F272" s="183"/>
      <c r="G272" s="184">
        <f>SUMIF(#REF!,C272,#REF!)</f>
        <v>552.9</v>
      </c>
      <c r="I272" s="2" t="str">
        <f>VLOOKUP(C272,#REF!,10,FALSE)</f>
        <v>Housing Benefits</v>
      </c>
      <c r="K272" s="180" t="str">
        <f>VLOOKUP(C272,#REF!,12,FALSE)</f>
        <v>Printing &amp; Stationery</v>
      </c>
    </row>
    <row r="273" spans="1:11" x14ac:dyDescent="0.25">
      <c r="A273" s="182" t="str">
        <f>VLOOKUP(C273,#REF!,2,FALSE)</f>
        <v>06 Nov 2024</v>
      </c>
      <c r="C273" s="186" t="s">
        <v>516</v>
      </c>
      <c r="E273" s="180" t="str">
        <f>VLOOKUP(C273,#REF!,6,FALSE)</f>
        <v>PHOENIX SOFTWARE LTD</v>
      </c>
      <c r="F273" s="183"/>
      <c r="G273" s="184">
        <f>SUMIF(#REF!,C273,#REF!)</f>
        <v>871.83</v>
      </c>
      <c r="I273" s="2" t="str">
        <f>VLOOKUP(C273,#REF!,10,FALSE)</f>
        <v>ICT Section</v>
      </c>
      <c r="K273" s="180" t="str">
        <f>VLOOKUP(C273,#REF!,12,FALSE)</f>
        <v>Computer Software</v>
      </c>
    </row>
    <row r="274" spans="1:11" x14ac:dyDescent="0.25">
      <c r="A274" s="182" t="str">
        <f>VLOOKUP(C274,#REF!,2,FALSE)</f>
        <v>06 Nov 2024</v>
      </c>
      <c r="C274" s="186" t="s">
        <v>517</v>
      </c>
      <c r="E274" s="180" t="str">
        <f>VLOOKUP(C274,#REF!,6,FALSE)</f>
        <v>Reach Publishing Services Ltd</v>
      </c>
      <c r="F274" s="183"/>
      <c r="G274" s="184">
        <f>SUMIF(#REF!,C274,#REF!)</f>
        <v>782.46</v>
      </c>
      <c r="I274" s="2" t="str">
        <f>VLOOKUP(C274,#REF!,10,FALSE)</f>
        <v>Development Control</v>
      </c>
      <c r="K274" s="180" t="str">
        <f>VLOOKUP(C274,#REF!,12,FALSE)</f>
        <v>Advertising</v>
      </c>
    </row>
    <row r="275" spans="1:11" x14ac:dyDescent="0.25">
      <c r="A275" s="182" t="str">
        <f>VLOOKUP(C275,#REF!,2,FALSE)</f>
        <v>06 Nov 2024</v>
      </c>
      <c r="C275" s="186" t="s">
        <v>518</v>
      </c>
      <c r="E275" s="180" t="str">
        <f>VLOOKUP(C275,#REF!,6,FALSE)</f>
        <v>FAUN  ZOELLER (UK) LTD</v>
      </c>
      <c r="F275" s="183"/>
      <c r="G275" s="184">
        <f>SUMIF(#REF!,C275,#REF!)</f>
        <v>446.88</v>
      </c>
      <c r="I275" s="2" t="str">
        <f>VLOOKUP(C275,#REF!,10,FALSE)</f>
        <v>WU67 HXP Mercedes Benz RCV</v>
      </c>
      <c r="K275" s="180" t="str">
        <f>VLOOKUP(C275,#REF!,12,FALSE)</f>
        <v>Spare Parts</v>
      </c>
    </row>
    <row r="276" spans="1:11" x14ac:dyDescent="0.25">
      <c r="A276" s="182" t="str">
        <f>VLOOKUP(C276,#REF!,2,FALSE)</f>
        <v>18 Dec 2024</v>
      </c>
      <c r="C276" s="186" t="s">
        <v>519</v>
      </c>
      <c r="E276" s="180" t="str">
        <f>VLOOKUP(C276,#REF!,6,FALSE)</f>
        <v>Total Gas &amp; Power</v>
      </c>
      <c r="F276" s="183"/>
      <c r="G276" s="184">
        <f>SUMIF(#REF!,C276,#REF!)</f>
        <v>1080.53</v>
      </c>
      <c r="I276" s="2" t="str">
        <f>VLOOKUP(C276,#REF!,10,FALSE)</f>
        <v>Marriott House OlderPersonServ</v>
      </c>
      <c r="K276" s="180" t="str">
        <f>VLOOKUP(C276,#REF!,12,FALSE)</f>
        <v>Gas</v>
      </c>
    </row>
    <row r="277" spans="1:11" x14ac:dyDescent="0.25">
      <c r="A277" s="182" t="str">
        <f>VLOOKUP(C277,#REF!,2,FALSE)</f>
        <v>18 Dec 2024</v>
      </c>
      <c r="C277" s="186" t="s">
        <v>520</v>
      </c>
      <c r="E277" s="180" t="str">
        <f>VLOOKUP(C277,#REF!,6,FALSE)</f>
        <v>Total Gas &amp; Power</v>
      </c>
      <c r="F277" s="183"/>
      <c r="G277" s="184">
        <f>SUMIF(#REF!,C277,#REF!)</f>
        <v>1535.79</v>
      </c>
      <c r="I277" s="2" t="str">
        <f>VLOOKUP(C277,#REF!,10,FALSE)</f>
        <v>Churchill Clse OlderPersonServ</v>
      </c>
      <c r="K277" s="180" t="str">
        <f>VLOOKUP(C277,#REF!,12,FALSE)</f>
        <v>Gas</v>
      </c>
    </row>
    <row r="278" spans="1:11" x14ac:dyDescent="0.25">
      <c r="A278" s="182" t="str">
        <f>VLOOKUP(C278,#REF!,2,FALSE)</f>
        <v>18 Dec 2024</v>
      </c>
      <c r="C278" s="186" t="s">
        <v>521</v>
      </c>
      <c r="E278" s="180" t="str">
        <f>VLOOKUP(C278,#REF!,6,FALSE)</f>
        <v>Total Gas &amp; Power</v>
      </c>
      <c r="F278" s="183"/>
      <c r="G278" s="184">
        <f>SUMIF(#REF!,C278,#REF!)</f>
        <v>1295.9100000000001</v>
      </c>
      <c r="I278" s="2" t="str">
        <f>VLOOKUP(C278,#REF!,10,FALSE)</f>
        <v>Kings Drive Older Person Serv</v>
      </c>
      <c r="K278" s="180" t="str">
        <f>VLOOKUP(C278,#REF!,12,FALSE)</f>
        <v>Gas</v>
      </c>
    </row>
    <row r="279" spans="1:11" x14ac:dyDescent="0.25">
      <c r="A279" s="182" t="str">
        <f>VLOOKUP(C279,#REF!,2,FALSE)</f>
        <v>06 Nov 2024</v>
      </c>
      <c r="C279" s="186" t="s">
        <v>522</v>
      </c>
      <c r="E279" s="180" t="str">
        <f>VLOOKUP(C279,#REF!,6,FALSE)</f>
        <v>Access Group LTD (People HR)</v>
      </c>
      <c r="F279" s="183"/>
      <c r="G279" s="184">
        <f>SUMIF(#REF!,C279,#REF!)</f>
        <v>900.73</v>
      </c>
      <c r="I279" s="2" t="str">
        <f>VLOOKUP(C279,#REF!,10,FALSE)</f>
        <v>Personnel Section</v>
      </c>
      <c r="K279" s="180" t="str">
        <f>VLOOKUP(C279,#REF!,12,FALSE)</f>
        <v>Computer Software</v>
      </c>
    </row>
    <row r="280" spans="1:11" x14ac:dyDescent="0.25">
      <c r="A280" s="182" t="str">
        <f>VLOOKUP(C280,#REF!,2,FALSE)</f>
        <v>06 Nov 2024</v>
      </c>
      <c r="C280" s="186" t="s">
        <v>523</v>
      </c>
      <c r="E280" s="180" t="str">
        <f>VLOOKUP(C280,#REF!,6,FALSE)</f>
        <v>Optima Health UK Limited</v>
      </c>
      <c r="F280" s="183"/>
      <c r="G280" s="184">
        <f>SUMIF(#REF!,C280,#REF!)</f>
        <v>295</v>
      </c>
      <c r="I280" s="2" t="str">
        <f>VLOOKUP(C280,#REF!,10,FALSE)</f>
        <v>Personnel Section</v>
      </c>
      <c r="K280" s="180" t="str">
        <f>VLOOKUP(C280,#REF!,12,FALSE)</f>
        <v>Medical Examinations</v>
      </c>
    </row>
    <row r="281" spans="1:11" x14ac:dyDescent="0.25">
      <c r="A281" s="182" t="str">
        <f>VLOOKUP(C281,#REF!,2,FALSE)</f>
        <v>30 Oct 2024</v>
      </c>
      <c r="C281" s="186" t="s">
        <v>524</v>
      </c>
      <c r="E281" s="180" t="str">
        <f>VLOOKUP(C281,#REF!,6,FALSE)</f>
        <v xml:space="preserve">VENN GROUP </v>
      </c>
      <c r="F281" s="183"/>
      <c r="G281" s="184">
        <f>SUMIF(#REF!,C281,#REF!)</f>
        <v>1103.68</v>
      </c>
      <c r="I281" s="2" t="str">
        <f>VLOOKUP(C281,#REF!,10,FALSE)</f>
        <v>NNDR</v>
      </c>
      <c r="K281" s="180" t="str">
        <f>VLOOKUP(C281,#REF!,12,FALSE)</f>
        <v>Hired Staff</v>
      </c>
    </row>
    <row r="282" spans="1:11" x14ac:dyDescent="0.25">
      <c r="A282" s="182" t="str">
        <f>VLOOKUP(C282,#REF!,2,FALSE)</f>
        <v>06 Nov 2024</v>
      </c>
      <c r="C282" s="186" t="s">
        <v>525</v>
      </c>
      <c r="E282" s="180" t="str">
        <f>VLOOKUP(C282,#REF!,6,FALSE)</f>
        <v>Tetra Tech Limited</v>
      </c>
      <c r="F282" s="183"/>
      <c r="G282" s="184">
        <f>SUMIF(#REF!,C282,#REF!)</f>
        <v>4399.5</v>
      </c>
      <c r="I282" s="2" t="str">
        <f>VLOOKUP(C282,#REF!,10,FALSE)</f>
        <v>Forward Planning</v>
      </c>
      <c r="K282" s="180" t="str">
        <f>VLOOKUP(C282,#REF!,12,FALSE)</f>
        <v>Local Plan</v>
      </c>
    </row>
    <row r="283" spans="1:11" x14ac:dyDescent="0.25">
      <c r="A283" s="182" t="str">
        <f>VLOOKUP(C283,#REF!,2,FALSE)</f>
        <v>23 Oct 2024</v>
      </c>
      <c r="C283" s="186" t="s">
        <v>526</v>
      </c>
      <c r="E283" s="180" t="str">
        <f>VLOOKUP(C283,#REF!,6,FALSE)</f>
        <v>LIGHTING &amp; ILLUMINATION TECHNOLOGY</v>
      </c>
      <c r="F283" s="183"/>
      <c r="G283" s="184">
        <f>SUMIF(#REF!,C283,#REF!)</f>
        <v>285</v>
      </c>
      <c r="I283" s="2" t="str">
        <f>VLOOKUP(C283,#REF!,10,FALSE)</f>
        <v>Economic Development</v>
      </c>
      <c r="K283" s="180" t="str">
        <f>VLOOKUP(C283,#REF!,12,FALSE)</f>
        <v>Christmas Lights</v>
      </c>
    </row>
    <row r="284" spans="1:11" x14ac:dyDescent="0.25">
      <c r="A284" s="182" t="str">
        <f>VLOOKUP(C284,#REF!,2,FALSE)</f>
        <v>06 Nov 2024</v>
      </c>
      <c r="C284" s="186" t="s">
        <v>527</v>
      </c>
      <c r="E284" s="180" t="str">
        <f>VLOOKUP(C284,#REF!,6,FALSE)</f>
        <v>LIGHTING &amp; ILLUMINATION TECHNOLOGY</v>
      </c>
      <c r="F284" s="183"/>
      <c r="G284" s="184">
        <f>SUMIF(#REF!,C284,#REF!)</f>
        <v>2315</v>
      </c>
      <c r="I284" s="2" t="str">
        <f>VLOOKUP(C284,#REF!,10,FALSE)</f>
        <v>Festive Lights</v>
      </c>
      <c r="K284" s="180" t="str">
        <f>VLOOKUP(C284,#REF!,12,FALSE)</f>
        <v>New Equipment</v>
      </c>
    </row>
    <row r="285" spans="1:11" x14ac:dyDescent="0.25">
      <c r="A285" s="182" t="str">
        <f>VLOOKUP(C285,#REF!,2,FALSE)</f>
        <v>23 Oct 2024</v>
      </c>
      <c r="C285" s="186" t="s">
        <v>528</v>
      </c>
      <c r="E285" s="180" t="str">
        <f>VLOOKUP(C285,#REF!,6,FALSE)</f>
        <v>LIGHTING &amp; ILLUMINATION TECHNOLOGY</v>
      </c>
      <c r="F285" s="183"/>
      <c r="G285" s="184">
        <f>SUMIF(#REF!,C285,#REF!)</f>
        <v>5185</v>
      </c>
      <c r="I285" s="2" t="str">
        <f>VLOOKUP(C285,#REF!,10,FALSE)</f>
        <v>Festive Lights</v>
      </c>
      <c r="K285" s="180" t="str">
        <f>VLOOKUP(C285,#REF!,12,FALSE)</f>
        <v>New Equipment</v>
      </c>
    </row>
    <row r="286" spans="1:11" x14ac:dyDescent="0.25">
      <c r="A286" s="182" t="str">
        <f>VLOOKUP(C286,#REF!,2,FALSE)</f>
        <v>06 Nov 2024</v>
      </c>
      <c r="C286" s="186" t="s">
        <v>529</v>
      </c>
      <c r="E286" s="180" t="str">
        <f>VLOOKUP(C286,#REF!,6,FALSE)</f>
        <v>PHOENIX SOFTWARE LTD</v>
      </c>
      <c r="F286" s="183"/>
      <c r="G286" s="184">
        <f>SUMIF(#REF!,C286,#REF!)</f>
        <v>24580</v>
      </c>
      <c r="I286" s="2" t="str">
        <f>VLOOKUP(C286,#REF!,10,FALSE)</f>
        <v>ICT Section</v>
      </c>
      <c r="K286" s="180" t="str">
        <f>VLOOKUP(C286,#REF!,12,FALSE)</f>
        <v>Computer Software</v>
      </c>
    </row>
    <row r="287" spans="1:11" x14ac:dyDescent="0.25">
      <c r="A287" s="182" t="str">
        <f>VLOOKUP(C287,#REF!,2,FALSE)</f>
        <v>06 Nov 2024</v>
      </c>
      <c r="C287" s="186" t="s">
        <v>530</v>
      </c>
      <c r="E287" s="180" t="str">
        <f>VLOOKUP(C287,#REF!,6,FALSE)</f>
        <v>CRAEMER UK LIMITED</v>
      </c>
      <c r="F287" s="183"/>
      <c r="G287" s="184">
        <f>SUMIF(#REF!,C287,#REF!)</f>
        <v>16887</v>
      </c>
      <c r="I287" s="2" t="str">
        <f>VLOOKUP(C287,#REF!,10,FALSE)</f>
        <v>Recycling Wheelie Bins</v>
      </c>
      <c r="K287" s="180" t="str">
        <f>VLOOKUP(C287,#REF!,12,FALSE)</f>
        <v>New Equipment</v>
      </c>
    </row>
    <row r="288" spans="1:11" x14ac:dyDescent="0.25">
      <c r="A288" s="182" t="str">
        <f>VLOOKUP(C288,#REF!,2,FALSE)</f>
        <v>06 Nov 2024</v>
      </c>
      <c r="C288" s="186" t="s">
        <v>531</v>
      </c>
      <c r="E288" s="180" t="str">
        <f>VLOOKUP(C288,#REF!,6,FALSE)</f>
        <v>Certas Energy</v>
      </c>
      <c r="F288" s="183"/>
      <c r="G288" s="184">
        <f>SUMIF(#REF!,C288,#REF!)</f>
        <v>6531</v>
      </c>
      <c r="I288" s="2" t="str">
        <f>VLOOKUP(C288,#REF!,10,FALSE)</f>
        <v>Mechanics Workshop</v>
      </c>
      <c r="K288" s="180" t="str">
        <f>VLOOKUP(C288,#REF!,12,FALSE)</f>
        <v>Heating Oil</v>
      </c>
    </row>
    <row r="289" spans="1:11" x14ac:dyDescent="0.25">
      <c r="A289" s="182" t="str">
        <f>VLOOKUP(C289,#REF!,2,FALSE)</f>
        <v>30 Oct 2024</v>
      </c>
      <c r="C289" s="186" t="s">
        <v>532</v>
      </c>
      <c r="E289" s="180" t="str">
        <f>VLOOKUP(C289,#REF!,6,FALSE)</f>
        <v>FLEET (LINE MARKERS) LTD</v>
      </c>
      <c r="F289" s="183"/>
      <c r="G289" s="184">
        <f>SUMIF(#REF!,C289,#REF!)</f>
        <v>752.35</v>
      </c>
      <c r="I289" s="2" t="str">
        <f>VLOOKUP(C289,#REF!,10,FALSE)</f>
        <v>Grounds Maintenance Holding Ac</v>
      </c>
      <c r="K289" s="180" t="str">
        <f>VLOOKUP(C289,#REF!,12,FALSE)</f>
        <v>Equipment Tools &amp; Materials</v>
      </c>
    </row>
    <row r="290" spans="1:11" x14ac:dyDescent="0.25">
      <c r="A290" s="182" t="str">
        <f>VLOOKUP(C290,#REF!,2,FALSE)</f>
        <v>30 Oct 2024</v>
      </c>
      <c r="C290" s="186" t="s">
        <v>533</v>
      </c>
      <c r="E290" s="180" t="str">
        <f>VLOOKUP(C290,#REF!,6,FALSE)</f>
        <v>THYSSENKRUPP ELEVATOR UK LTD</v>
      </c>
      <c r="F290" s="183"/>
      <c r="G290" s="184">
        <f>SUMIF(#REF!,C290,#REF!)</f>
        <v>565.47</v>
      </c>
      <c r="I290" s="2" t="str">
        <f>VLOOKUP(C290,#REF!,10,FALSE)</f>
        <v>Marriott House OlderPersonServ</v>
      </c>
      <c r="K290" s="180" t="str">
        <f>VLOOKUP(C290,#REF!,12,FALSE)</f>
        <v>Lift Repairs</v>
      </c>
    </row>
    <row r="291" spans="1:11" x14ac:dyDescent="0.25">
      <c r="A291" s="182" t="str">
        <f>VLOOKUP(C291,#REF!,2,FALSE)</f>
        <v>06 Nov 2024</v>
      </c>
      <c r="C291" s="186" t="s">
        <v>534</v>
      </c>
      <c r="E291" s="180" t="str">
        <f>VLOOKUP(C291,#REF!,6,FALSE)</f>
        <v>EDF ENERGY CUSTOMERS PLC</v>
      </c>
      <c r="F291" s="183"/>
      <c r="G291" s="184">
        <f>SUMIF(#REF!,C291,#REF!)</f>
        <v>564.07000000000005</v>
      </c>
      <c r="I291" s="2" t="str">
        <f>VLOOKUP(C291,#REF!,10,FALSE)</f>
        <v>Wigston Fields (The Poplars)</v>
      </c>
      <c r="K291" s="180" t="str">
        <f>VLOOKUP(C291,#REF!,12,FALSE)</f>
        <v>Electricity</v>
      </c>
    </row>
    <row r="292" spans="1:11" x14ac:dyDescent="0.25">
      <c r="A292" s="182" t="str">
        <f>VLOOKUP(C292,#REF!,2,FALSE)</f>
        <v>06 Nov 2024</v>
      </c>
      <c r="C292" s="186" t="s">
        <v>535</v>
      </c>
      <c r="E292" s="180" t="str">
        <f>VLOOKUP(C292,#REF!,6,FALSE)</f>
        <v>MACILDOWIE ASSOCIATES LTD</v>
      </c>
      <c r="F292" s="183"/>
      <c r="G292" s="184">
        <f>SUMIF(#REF!,C292,#REF!)</f>
        <v>2020</v>
      </c>
      <c r="I292" s="2" t="str">
        <f>VLOOKUP(C292,#REF!,10,FALSE)</f>
        <v>Finance</v>
      </c>
      <c r="K292" s="180" t="str">
        <f>VLOOKUP(C292,#REF!,12,FALSE)</f>
        <v>Hired Staff</v>
      </c>
    </row>
    <row r="293" spans="1:11" x14ac:dyDescent="0.25">
      <c r="A293" s="182" t="str">
        <f>VLOOKUP(C293,#REF!,2,FALSE)</f>
        <v>06 Nov 2024</v>
      </c>
      <c r="C293" s="186" t="s">
        <v>536</v>
      </c>
      <c r="E293" s="180" t="str">
        <f>VLOOKUP(C293,#REF!,6,FALSE)</f>
        <v>Vivid Resourcing</v>
      </c>
      <c r="F293" s="183"/>
      <c r="G293" s="184">
        <f>SUMIF(#REF!,C293,#REF!)</f>
        <v>3405</v>
      </c>
      <c r="I293" s="2" t="str">
        <f>VLOOKUP(C293,#REF!,10,FALSE)</f>
        <v>General Repairs</v>
      </c>
      <c r="K293" s="180" t="str">
        <f>VLOOKUP(C293,#REF!,12,FALSE)</f>
        <v>Hired Staff</v>
      </c>
    </row>
    <row r="294" spans="1:11" x14ac:dyDescent="0.25">
      <c r="A294" s="182" t="str">
        <f>VLOOKUP(C294,#REF!,2,FALSE)</f>
        <v>23 Oct 2024</v>
      </c>
      <c r="C294" s="186" t="s">
        <v>537</v>
      </c>
      <c r="E294" s="180" t="str">
        <f>VLOOKUP(C294,#REF!,6,FALSE)</f>
        <v>Streetvibe Young Peoples Service</v>
      </c>
      <c r="F294" s="183"/>
      <c r="G294" s="184">
        <f>SUMIF(#REF!,C294,#REF!)</f>
        <v>1570</v>
      </c>
      <c r="I294" s="2" t="str">
        <f>VLOOKUP(C294,#REF!,10,FALSE)</f>
        <v>UK Shared Prosperity Fund</v>
      </c>
      <c r="K294" s="180" t="str">
        <f>VLOOKUP(C294,#REF!,12,FALSE)</f>
        <v>Communities Health &amp; Wellbeing</v>
      </c>
    </row>
    <row r="295" spans="1:11" x14ac:dyDescent="0.25">
      <c r="A295" s="182" t="str">
        <f>VLOOKUP(C295,#REF!,2,FALSE)</f>
        <v>13 Nov 2024</v>
      </c>
      <c r="C295" s="186" t="s">
        <v>538</v>
      </c>
      <c r="E295" s="180" t="str">
        <f>VLOOKUP(C295,#REF!,6,FALSE)</f>
        <v>Ventro Limited</v>
      </c>
      <c r="F295" s="183"/>
      <c r="G295" s="184">
        <f>SUMIF(#REF!,C295,#REF!)</f>
        <v>10060.76</v>
      </c>
      <c r="I295" s="2" t="str">
        <f>VLOOKUP(C295,#REF!,10,FALSE)</f>
        <v>Fire Safety Works</v>
      </c>
      <c r="K295" s="180" t="str">
        <f>VLOOKUP(C295,#REF!,12,FALSE)</f>
        <v>Premises Repair Contractors</v>
      </c>
    </row>
    <row r="296" spans="1:11" x14ac:dyDescent="0.25">
      <c r="A296" s="182" t="str">
        <f>VLOOKUP(C296,#REF!,2,FALSE)</f>
        <v>06 Nov 2024</v>
      </c>
      <c r="C296" s="186" t="s">
        <v>539</v>
      </c>
      <c r="E296" s="180" t="str">
        <f>VLOOKUP(C296,#REF!,6,FALSE)</f>
        <v>UNU Services Ltd</v>
      </c>
      <c r="F296" s="183"/>
      <c r="G296" s="184">
        <f>SUMIF(#REF!,C296,#REF!)</f>
        <v>918.32</v>
      </c>
      <c r="I296" s="2" t="str">
        <f>VLOOKUP(C296,#REF!,10,FALSE)</f>
        <v>Estates Management</v>
      </c>
      <c r="K296" s="180" t="str">
        <f>VLOOKUP(C296,#REF!,12,FALSE)</f>
        <v>Tenant Involvement</v>
      </c>
    </row>
    <row r="297" spans="1:11" x14ac:dyDescent="0.25">
      <c r="A297" s="182" t="str">
        <f>VLOOKUP(C297,#REF!,2,FALSE)</f>
        <v>30 Oct 2024</v>
      </c>
      <c r="C297" s="186" t="s">
        <v>540</v>
      </c>
      <c r="E297" s="180" t="str">
        <f>VLOOKUP(C297,#REF!,6,FALSE)</f>
        <v>BLABY DISTRICT COUNCIL</v>
      </c>
      <c r="F297" s="183"/>
      <c r="G297" s="184">
        <f>SUMIF(#REF!,C297,#REF!)</f>
        <v>95324.75</v>
      </c>
      <c r="I297" s="2" t="str">
        <f>VLOOKUP(C297,#REF!,10,FALSE)</f>
        <v xml:space="preserve"> Disabled F G Mandatory</v>
      </c>
      <c r="K297" s="180" t="str">
        <f>VLOOKUP(C297,#REF!,12,FALSE)</f>
        <v>Grant/Loan Payments</v>
      </c>
    </row>
    <row r="298" spans="1:11" x14ac:dyDescent="0.25">
      <c r="A298" s="182" t="str">
        <f>VLOOKUP(C298,#REF!,2,FALSE)</f>
        <v>30 Oct 2024</v>
      </c>
      <c r="C298" s="186" t="s">
        <v>541</v>
      </c>
      <c r="E298" s="180" t="str">
        <f>VLOOKUP(C298,#REF!,6,FALSE)</f>
        <v>BLABY DISTRICT COUNCIL</v>
      </c>
      <c r="F298" s="183"/>
      <c r="G298" s="184">
        <f>SUMIF(#REF!,C298,#REF!)</f>
        <v>95324.75</v>
      </c>
      <c r="I298" s="2" t="str">
        <f>VLOOKUP(C298,#REF!,10,FALSE)</f>
        <v xml:space="preserve"> Disabled F G Mandatory</v>
      </c>
      <c r="K298" s="180" t="str">
        <f>VLOOKUP(C298,#REF!,12,FALSE)</f>
        <v>Grant/Loan Payments</v>
      </c>
    </row>
    <row r="299" spans="1:11" x14ac:dyDescent="0.25">
      <c r="A299" s="182" t="str">
        <f>VLOOKUP(C299,#REF!,2,FALSE)</f>
        <v>30 Oct 2024</v>
      </c>
      <c r="C299" s="186" t="s">
        <v>542</v>
      </c>
      <c r="E299" s="180" t="str">
        <f>VLOOKUP(C299,#REF!,6,FALSE)</f>
        <v>BLABY DISTRICT COUNCIL</v>
      </c>
      <c r="F299" s="183"/>
      <c r="G299" s="184">
        <f>SUMIF(#REF!,C299,#REF!)</f>
        <v>18785</v>
      </c>
      <c r="I299" s="2" t="str">
        <f>VLOOKUP(C299,#REF!,10,FALSE)</f>
        <v xml:space="preserve"> Disabled F G Mandatory</v>
      </c>
      <c r="K299" s="180" t="str">
        <f>VLOOKUP(C299,#REF!,12,FALSE)</f>
        <v>Hired Staff</v>
      </c>
    </row>
    <row r="300" spans="1:11" x14ac:dyDescent="0.25">
      <c r="A300" s="182" t="str">
        <f>VLOOKUP(C300,#REF!,2,FALSE)</f>
        <v>30 Oct 2024</v>
      </c>
      <c r="C300" s="186" t="s">
        <v>543</v>
      </c>
      <c r="E300" s="180" t="str">
        <f>VLOOKUP(C300,#REF!,6,FALSE)</f>
        <v>OVE ARUP &amp; PARTNERS LTD</v>
      </c>
      <c r="F300" s="183"/>
      <c r="G300" s="184">
        <f>SUMIF(#REF!,C300,#REF!)</f>
        <v>12248.13</v>
      </c>
      <c r="I300" s="2" t="str">
        <f>VLOOKUP(C300,#REF!,10,FALSE)</f>
        <v>UK Shared Prosperity Fund</v>
      </c>
      <c r="K300" s="180" t="str">
        <f>VLOOKUP(C300,#REF!,12,FALSE)</f>
        <v>Projects-Other</v>
      </c>
    </row>
    <row r="301" spans="1:11" x14ac:dyDescent="0.25">
      <c r="A301" s="182" t="str">
        <f>VLOOKUP(C301,#REF!,2,FALSE)</f>
        <v>30 Oct 2024</v>
      </c>
      <c r="C301" s="186" t="s">
        <v>544</v>
      </c>
      <c r="E301" s="180" t="str">
        <f>VLOOKUP(C301,#REF!,6,FALSE)</f>
        <v>BLABY DISTRICT COUNCIL</v>
      </c>
      <c r="F301" s="183"/>
      <c r="G301" s="184">
        <f>SUMIF(#REF!,C301,#REF!)</f>
        <v>18785</v>
      </c>
      <c r="I301" s="2" t="str">
        <f>VLOOKUP(C301,#REF!,10,FALSE)</f>
        <v xml:space="preserve"> Disabled F G Mandatory</v>
      </c>
      <c r="K301" s="180" t="str">
        <f>VLOOKUP(C301,#REF!,12,FALSE)</f>
        <v>Hired Staff</v>
      </c>
    </row>
    <row r="302" spans="1:11" x14ac:dyDescent="0.25">
      <c r="A302" s="182" t="str">
        <f>VLOOKUP(C302,#REF!,2,FALSE)</f>
        <v>06 Nov 2024</v>
      </c>
      <c r="C302" s="186" t="s">
        <v>545</v>
      </c>
      <c r="E302" s="180" t="str">
        <f>VLOOKUP(C302,#REF!,6,FALSE)</f>
        <v>Click Travel Limited</v>
      </c>
      <c r="F302" s="183"/>
      <c r="G302" s="184">
        <f>SUMIF(#REF!,C302,#REF!)</f>
        <v>29614.959999999999</v>
      </c>
      <c r="I302" s="2" t="str">
        <f>VLOOKUP(C302,#REF!,10,FALSE)</f>
        <v>Homelessness</v>
      </c>
      <c r="K302" s="180" t="str">
        <f>VLOOKUP(C302,#REF!,12,FALSE)</f>
        <v>Emergency Accomodation</v>
      </c>
    </row>
    <row r="303" spans="1:11" x14ac:dyDescent="0.25">
      <c r="A303" s="182" t="str">
        <f>VLOOKUP(C303,#REF!,2,FALSE)</f>
        <v>23 Oct 2024</v>
      </c>
      <c r="C303" s="186" t="s">
        <v>546</v>
      </c>
      <c r="E303" s="180" t="str">
        <f>VLOOKUP(C303,#REF!,6,FALSE)</f>
        <v>Click Travel Limited</v>
      </c>
      <c r="F303" s="183"/>
      <c r="G303" s="184">
        <f>SUMIF(#REF!,C303,#REF!)</f>
        <v>-1362.5</v>
      </c>
      <c r="I303" s="2" t="str">
        <f>VLOOKUP(C303,#REF!,10,FALSE)</f>
        <v>Homelessness</v>
      </c>
      <c r="K303" s="180" t="str">
        <f>VLOOKUP(C303,#REF!,12,FALSE)</f>
        <v>Emergency Accomodation</v>
      </c>
    </row>
    <row r="304" spans="1:11" x14ac:dyDescent="0.25">
      <c r="A304" s="182" t="str">
        <f>VLOOKUP(C304,#REF!,2,FALSE)</f>
        <v>23 Oct 2024</v>
      </c>
      <c r="C304" s="186" t="s">
        <v>547</v>
      </c>
      <c r="E304" s="180" t="str">
        <f>VLOOKUP(C304,#REF!,6,FALSE)</f>
        <v>Aylestone Park Hotel</v>
      </c>
      <c r="F304" s="183"/>
      <c r="G304" s="184">
        <f>SUMIF(#REF!,C304,#REF!)</f>
        <v>1200</v>
      </c>
      <c r="I304" s="2" t="str">
        <f>VLOOKUP(C304,#REF!,10,FALSE)</f>
        <v>Homelessness</v>
      </c>
      <c r="K304" s="180" t="str">
        <f>VLOOKUP(C304,#REF!,12,FALSE)</f>
        <v>Emergency Accomodation</v>
      </c>
    </row>
    <row r="305" spans="1:11" x14ac:dyDescent="0.25">
      <c r="A305" s="182" t="str">
        <f>VLOOKUP(C305,#REF!,2,FALSE)</f>
        <v>23 Oct 2024</v>
      </c>
      <c r="C305" s="186" t="s">
        <v>548</v>
      </c>
      <c r="E305" s="180" t="str">
        <f>VLOOKUP(C305,#REF!,6,FALSE)</f>
        <v>Aylestone Park Hotel</v>
      </c>
      <c r="F305" s="183"/>
      <c r="G305" s="184">
        <f>SUMIF(#REF!,C305,#REF!)</f>
        <v>1350</v>
      </c>
      <c r="I305" s="2" t="str">
        <f>VLOOKUP(C305,#REF!,10,FALSE)</f>
        <v>Homelessness</v>
      </c>
      <c r="K305" s="180" t="str">
        <f>VLOOKUP(C305,#REF!,12,FALSE)</f>
        <v>Emergency Accomodation</v>
      </c>
    </row>
    <row r="306" spans="1:11" x14ac:dyDescent="0.25">
      <c r="A306" s="182" t="str">
        <f>VLOOKUP(C306,#REF!,2,FALSE)</f>
        <v>23 Oct 2024</v>
      </c>
      <c r="C306" s="186" t="s">
        <v>549</v>
      </c>
      <c r="E306" s="180" t="str">
        <f>VLOOKUP(C306,#REF!,6,FALSE)</f>
        <v>Aylestone Park Hotel</v>
      </c>
      <c r="F306" s="183"/>
      <c r="G306" s="184">
        <f>SUMIF(#REF!,C306,#REF!)</f>
        <v>765</v>
      </c>
      <c r="I306" s="2" t="str">
        <f>VLOOKUP(C306,#REF!,10,FALSE)</f>
        <v>Homelessness</v>
      </c>
      <c r="K306" s="180" t="str">
        <f>VLOOKUP(C306,#REF!,12,FALSE)</f>
        <v>Emergency Accomodation</v>
      </c>
    </row>
    <row r="307" spans="1:11" x14ac:dyDescent="0.25">
      <c r="A307" s="182" t="str">
        <f>VLOOKUP(C307,#REF!,2,FALSE)</f>
        <v>23 Oct 2024</v>
      </c>
      <c r="C307" s="186" t="s">
        <v>550</v>
      </c>
      <c r="E307" s="180" t="str">
        <f>VLOOKUP(C307,#REF!,6,FALSE)</f>
        <v>AC-Environmental Consulting Ltd</v>
      </c>
      <c r="F307" s="183"/>
      <c r="G307" s="184">
        <f>SUMIF(#REF!,C307,#REF!)</f>
        <v>425.2</v>
      </c>
      <c r="I307" s="2" t="str">
        <f>VLOOKUP(C307,#REF!,10,FALSE)</f>
        <v>Oadby Depot</v>
      </c>
      <c r="K307" s="180" t="str">
        <f>VLOOKUP(C307,#REF!,12,FALSE)</f>
        <v>Professional Services</v>
      </c>
    </row>
    <row r="308" spans="1:11" x14ac:dyDescent="0.25">
      <c r="A308" s="182" t="str">
        <f>VLOOKUP(C308,#REF!,2,FALSE)</f>
        <v>06 Nov 2024</v>
      </c>
      <c r="C308" s="186" t="s">
        <v>551</v>
      </c>
      <c r="E308" s="180" t="str">
        <f>VLOOKUP(C308,#REF!,6,FALSE)</f>
        <v>QS Recruitment Ltd</v>
      </c>
      <c r="F308" s="183"/>
      <c r="G308" s="184">
        <f>SUMIF(#REF!,C308,#REF!)</f>
        <v>781.42</v>
      </c>
      <c r="I308" s="2" t="str">
        <f>VLOOKUP(C308,#REF!,10,FALSE)</f>
        <v>Refuse Collection</v>
      </c>
      <c r="K308" s="180" t="str">
        <f>VLOOKUP(C308,#REF!,12,FALSE)</f>
        <v>Equipment Tools &amp; Materials</v>
      </c>
    </row>
    <row r="309" spans="1:11" x14ac:dyDescent="0.25">
      <c r="A309" s="182" t="str">
        <f>VLOOKUP(C309,#REF!,2,FALSE)</f>
        <v>06 Nov 2024</v>
      </c>
      <c r="C309" s="186" t="s">
        <v>552</v>
      </c>
      <c r="E309" s="180" t="str">
        <f>VLOOKUP(C309,#REF!,6,FALSE)</f>
        <v>AJM (Derby) Ltd T/A AJM Recruitment</v>
      </c>
      <c r="F309" s="183"/>
      <c r="G309" s="184">
        <f>SUMIF(#REF!,C309,#REF!)</f>
        <v>319.64999999999998</v>
      </c>
      <c r="I309" s="2" t="str">
        <f>VLOOKUP(C309,#REF!,10,FALSE)</f>
        <v>Refuse Collection</v>
      </c>
      <c r="K309" s="180" t="str">
        <f>VLOOKUP(C309,#REF!,12,FALSE)</f>
        <v>Hired Staff</v>
      </c>
    </row>
    <row r="310" spans="1:11" x14ac:dyDescent="0.25">
      <c r="A310" s="182" t="str">
        <f>VLOOKUP(C310,#REF!,2,FALSE)</f>
        <v>23 Oct 2024</v>
      </c>
      <c r="C310" s="186" t="s">
        <v>553</v>
      </c>
      <c r="E310" s="180" t="str">
        <f>VLOOKUP(C310,#REF!,6,FALSE)</f>
        <v>E.ON</v>
      </c>
      <c r="F310" s="183"/>
      <c r="G310" s="184">
        <f>SUMIF(#REF!,C310,#REF!)</f>
        <v>330.29</v>
      </c>
      <c r="I310" s="2" t="str">
        <f>VLOOKUP(C310,#REF!,10,FALSE)</f>
        <v>Void Property Repairs</v>
      </c>
      <c r="K310" s="180" t="str">
        <f>VLOOKUP(C310,#REF!,12,FALSE)</f>
        <v>Premises Repair Contractors</v>
      </c>
    </row>
    <row r="311" spans="1:11" x14ac:dyDescent="0.25">
      <c r="A311" s="182" t="str">
        <f>VLOOKUP(C311,#REF!,2,FALSE)</f>
        <v>13 Nov 2024</v>
      </c>
      <c r="C311" s="186" t="s">
        <v>554</v>
      </c>
      <c r="E311" s="180" t="str">
        <f>VLOOKUP(C311,#REF!,6,FALSE)</f>
        <v>FORD &amp; SLATER OF LEICESTER</v>
      </c>
      <c r="F311" s="183"/>
      <c r="G311" s="184">
        <f>SUMIF(#REF!,C311,#REF!)</f>
        <v>3881.5</v>
      </c>
      <c r="I311" s="2" t="str">
        <f>VLOOKUP(C311,#REF!,10,FALSE)</f>
        <v>LL18 PGE Isuzu 7.5T RCV</v>
      </c>
      <c r="K311" s="180" t="str">
        <f>VLOOKUP(C311,#REF!,12,FALSE)</f>
        <v>Vehicle &amp; Plant Repairs</v>
      </c>
    </row>
    <row r="312" spans="1:11" x14ac:dyDescent="0.25">
      <c r="A312" s="182" t="str">
        <f>VLOOKUP(C312,#REF!,2,FALSE)</f>
        <v>30 Oct 2024</v>
      </c>
      <c r="C312" s="186" t="s">
        <v>555</v>
      </c>
      <c r="E312" s="180" t="str">
        <f>VLOOKUP(C312,#REF!,6,FALSE)</f>
        <v>Paramount Holdings (UK) Ltd</v>
      </c>
      <c r="F312" s="183"/>
      <c r="G312" s="184">
        <f>SUMIF(#REF!,C312,#REF!)</f>
        <v>4000</v>
      </c>
      <c r="I312" s="2" t="str">
        <f>VLOOKUP(C312,#REF!,10,FALSE)</f>
        <v>UK Shared Prosperity Fund</v>
      </c>
      <c r="K312" s="180" t="str">
        <f>VLOOKUP(C312,#REF!,12,FALSE)</f>
        <v>Built Environment TC&amp;P</v>
      </c>
    </row>
    <row r="313" spans="1:11" x14ac:dyDescent="0.25">
      <c r="A313" s="182" t="str">
        <f>VLOOKUP(C313,#REF!,2,FALSE)</f>
        <v>23 Oct 2024</v>
      </c>
      <c r="C313" s="186" t="s">
        <v>556</v>
      </c>
      <c r="E313" s="180" t="str">
        <f>VLOOKUP(C313,#REF!,6,FALSE)</f>
        <v>NHS Leicestershire and Rutland ICB</v>
      </c>
      <c r="F313" s="183"/>
      <c r="G313" s="184">
        <f>SUMIF(#REF!,C313,#REF!)</f>
        <v>43432.06</v>
      </c>
      <c r="I313" s="2" t="str">
        <f>VLOOKUP(C313,#REF!,10,FALSE)</f>
        <v>Capital Grants Receipts in Adv</v>
      </c>
      <c r="K313" s="180" t="str">
        <f>VLOOKUP(C313,#REF!,12,FALSE)</f>
        <v>Receipts in Advance</v>
      </c>
    </row>
    <row r="314" spans="1:11" x14ac:dyDescent="0.25">
      <c r="A314" s="182" t="str">
        <f>VLOOKUP(C314,#REF!,2,FALSE)</f>
        <v>13 Nov 2024</v>
      </c>
      <c r="C314" s="186" t="s">
        <v>557</v>
      </c>
      <c r="E314" s="180" t="str">
        <f>VLOOKUP(C314,#REF!,6,FALSE)</f>
        <v>GARY HOWARD SERVICES</v>
      </c>
      <c r="F314" s="183"/>
      <c r="G314" s="184">
        <f>SUMIF(#REF!,C314,#REF!)</f>
        <v>528</v>
      </c>
      <c r="I314" s="2" t="str">
        <f>VLOOKUP(C314,#REF!,10,FALSE)</f>
        <v>Cleaning Service</v>
      </c>
      <c r="K314" s="180" t="str">
        <f>VLOOKUP(C314,#REF!,12,FALSE)</f>
        <v>Other Cleaning</v>
      </c>
    </row>
    <row r="315" spans="1:11" x14ac:dyDescent="0.25">
      <c r="A315" s="182" t="str">
        <f>VLOOKUP(C315,#REF!,2,FALSE)</f>
        <v>13 Nov 2024</v>
      </c>
      <c r="C315" s="186" t="s">
        <v>558</v>
      </c>
      <c r="E315" s="180" t="str">
        <f>VLOOKUP(C315,#REF!,6,FALSE)</f>
        <v>DORMAKABAUK LTD</v>
      </c>
      <c r="F315" s="183"/>
      <c r="G315" s="184">
        <f>SUMIF(#REF!,C315,#REF!)</f>
        <v>316.54000000000002</v>
      </c>
      <c r="I315" s="2" t="str">
        <f>VLOOKUP(C315,#REF!,10,FALSE)</f>
        <v>William Peardon Court Flats</v>
      </c>
      <c r="K315" s="180" t="str">
        <f>VLOOKUP(C315,#REF!,12,FALSE)</f>
        <v>Electrical repairs &amp; maint</v>
      </c>
    </row>
    <row r="316" spans="1:11" x14ac:dyDescent="0.25">
      <c r="A316" s="182" t="str">
        <f>VLOOKUP(C316,#REF!,2,FALSE)</f>
        <v>30 Oct 2024</v>
      </c>
      <c r="C316" s="186" t="s">
        <v>559</v>
      </c>
      <c r="E316" s="180" t="str">
        <f>VLOOKUP(C316,#REF!,6,FALSE)</f>
        <v>Racecourse LTD</v>
      </c>
      <c r="F316" s="183"/>
      <c r="G316" s="184">
        <f>SUMIF(#REF!,C316,#REF!)</f>
        <v>1176</v>
      </c>
      <c r="I316" s="2" t="str">
        <f>VLOOKUP(C316,#REF!,10,FALSE)</f>
        <v>Homelessness</v>
      </c>
      <c r="K316" s="180" t="str">
        <f>VLOOKUP(C316,#REF!,12,FALSE)</f>
        <v>Emergency Accomodation</v>
      </c>
    </row>
    <row r="317" spans="1:11" x14ac:dyDescent="0.25">
      <c r="A317" s="182" t="str">
        <f>VLOOKUP(C317,#REF!,2,FALSE)</f>
        <v>30 Oct 2024</v>
      </c>
      <c r="C317" s="186" t="s">
        <v>560</v>
      </c>
      <c r="E317" s="180" t="str">
        <f>VLOOKUP(C317,#REF!,6,FALSE)</f>
        <v>Racecourse LTD</v>
      </c>
      <c r="F317" s="183"/>
      <c r="G317" s="184">
        <f>SUMIF(#REF!,C317,#REF!)</f>
        <v>1764</v>
      </c>
      <c r="I317" s="2" t="str">
        <f>VLOOKUP(C317,#REF!,10,FALSE)</f>
        <v>Homelessness</v>
      </c>
      <c r="K317" s="180" t="str">
        <f>VLOOKUP(C317,#REF!,12,FALSE)</f>
        <v>Emergency Accomodation</v>
      </c>
    </row>
    <row r="318" spans="1:11" x14ac:dyDescent="0.25">
      <c r="A318" s="182" t="str">
        <f>VLOOKUP(C318,#REF!,2,FALSE)</f>
        <v>06 Nov 2024</v>
      </c>
      <c r="C318" s="186" t="s">
        <v>561</v>
      </c>
      <c r="E318" s="180" t="str">
        <f>VLOOKUP(C318,#REF!,6,FALSE)</f>
        <v>COLOURBANK LIMITED</v>
      </c>
      <c r="F318" s="183"/>
      <c r="G318" s="184">
        <f>SUMIF(#REF!,C318,#REF!)</f>
        <v>265</v>
      </c>
      <c r="I318" s="2" t="str">
        <f>VLOOKUP(C318,#REF!,10,FALSE)</f>
        <v>Belmont House Hostel</v>
      </c>
      <c r="K318" s="180" t="str">
        <f>VLOOKUP(C318,#REF!,12,FALSE)</f>
        <v>New Equipment</v>
      </c>
    </row>
    <row r="319" spans="1:11" x14ac:dyDescent="0.25">
      <c r="A319" s="182" t="str">
        <f>VLOOKUP(C319,#REF!,2,FALSE)</f>
        <v>30 Oct 2024</v>
      </c>
      <c r="C319" s="186" t="s">
        <v>562</v>
      </c>
      <c r="E319" s="180" t="str">
        <f>VLOOKUP(C319,#REF!,6,FALSE)</f>
        <v>Racecourse LTD</v>
      </c>
      <c r="F319" s="183"/>
      <c r="G319" s="184">
        <f>SUMIF(#REF!,C319,#REF!)</f>
        <v>1176</v>
      </c>
      <c r="I319" s="2" t="str">
        <f>VLOOKUP(C319,#REF!,10,FALSE)</f>
        <v>Homelessness</v>
      </c>
      <c r="K319" s="180" t="str">
        <f>VLOOKUP(C319,#REF!,12,FALSE)</f>
        <v>Emergency Accomodation</v>
      </c>
    </row>
    <row r="320" spans="1:11" x14ac:dyDescent="0.25">
      <c r="A320" s="182" t="str">
        <f>VLOOKUP(C320,#REF!,2,FALSE)</f>
        <v>30 Oct 2024</v>
      </c>
      <c r="C320" s="186" t="s">
        <v>563</v>
      </c>
      <c r="E320" s="180" t="str">
        <f>VLOOKUP(C320,#REF!,6,FALSE)</f>
        <v>Racecourse LTD</v>
      </c>
      <c r="F320" s="183"/>
      <c r="G320" s="184">
        <f>SUMIF(#REF!,C320,#REF!)</f>
        <v>1176</v>
      </c>
      <c r="I320" s="2" t="str">
        <f>VLOOKUP(C320,#REF!,10,FALSE)</f>
        <v>Homelessness</v>
      </c>
      <c r="K320" s="180" t="str">
        <f>VLOOKUP(C320,#REF!,12,FALSE)</f>
        <v>Emergency Accomodation</v>
      </c>
    </row>
    <row r="321" spans="1:11" x14ac:dyDescent="0.25">
      <c r="A321" s="182" t="str">
        <f>VLOOKUP(C321,#REF!,2,FALSE)</f>
        <v>30 Oct 2024</v>
      </c>
      <c r="C321" s="186" t="s">
        <v>564</v>
      </c>
      <c r="E321" s="180" t="str">
        <f>VLOOKUP(C321,#REF!,6,FALSE)</f>
        <v>Broad Oak Properties Limited</v>
      </c>
      <c r="F321" s="183"/>
      <c r="G321" s="184">
        <f>SUMIF(#REF!,C321,#REF!)</f>
        <v>7826.01</v>
      </c>
      <c r="I321" s="2" t="str">
        <f>VLOOKUP(C321,#REF!,10,FALSE)</f>
        <v>Social Housing Decarbonisation</v>
      </c>
      <c r="K321" s="180" t="str">
        <f>VLOOKUP(C321,#REF!,12,FALSE)</f>
        <v>Grant/Loan Payments</v>
      </c>
    </row>
    <row r="322" spans="1:11" x14ac:dyDescent="0.25">
      <c r="A322" s="182" t="str">
        <f>VLOOKUP(C322,#REF!,2,FALSE)</f>
        <v>23 Oct 2024</v>
      </c>
      <c r="C322" s="186" t="s">
        <v>565</v>
      </c>
      <c r="E322" s="180" t="str">
        <f>VLOOKUP(C322,#REF!,6,FALSE)</f>
        <v>Broad Oak Properties Limited</v>
      </c>
      <c r="F322" s="183"/>
      <c r="G322" s="184">
        <f>SUMIF(#REF!,C322,#REF!)</f>
        <v>9058.06</v>
      </c>
      <c r="I322" s="2" t="str">
        <f>VLOOKUP(C322,#REF!,10,FALSE)</f>
        <v>Social Housing Decarbonisation</v>
      </c>
      <c r="K322" s="180" t="str">
        <f>VLOOKUP(C322,#REF!,12,FALSE)</f>
        <v>Grant/Loan Payments</v>
      </c>
    </row>
    <row r="323" spans="1:11" x14ac:dyDescent="0.25">
      <c r="A323" s="182" t="str">
        <f>VLOOKUP(C323,#REF!,2,FALSE)</f>
        <v>30 Oct 2024</v>
      </c>
      <c r="C323" s="186" t="s">
        <v>566</v>
      </c>
      <c r="E323" s="180" t="str">
        <f>VLOOKUP(C323,#REF!,6,FALSE)</f>
        <v>Broad Oak Properties Limited</v>
      </c>
      <c r="F323" s="183"/>
      <c r="G323" s="184">
        <f>SUMIF(#REF!,C323,#REF!)</f>
        <v>9748.81</v>
      </c>
      <c r="I323" s="2" t="str">
        <f>VLOOKUP(C323,#REF!,10,FALSE)</f>
        <v>Social Housing Decarbonisation</v>
      </c>
      <c r="K323" s="180" t="str">
        <f>VLOOKUP(C323,#REF!,12,FALSE)</f>
        <v>Grant/Loan Payments</v>
      </c>
    </row>
    <row r="324" spans="1:11" x14ac:dyDescent="0.25">
      <c r="A324" s="182" t="str">
        <f>VLOOKUP(C324,#REF!,2,FALSE)</f>
        <v>27 Nov 2024</v>
      </c>
      <c r="C324" s="186" t="s">
        <v>567</v>
      </c>
      <c r="E324" s="180" t="str">
        <f>VLOOKUP(C324,#REF!,6,FALSE)</f>
        <v>HFM Radio Ltd</v>
      </c>
      <c r="F324" s="183"/>
      <c r="G324" s="184">
        <f>SUMIF(#REF!,C324,#REF!)</f>
        <v>500</v>
      </c>
      <c r="I324" s="2" t="str">
        <f>VLOOKUP(C324,#REF!,10,FALSE)</f>
        <v>Economic Development</v>
      </c>
      <c r="K324" s="180" t="str">
        <f>VLOOKUP(C324,#REF!,12,FALSE)</f>
        <v>Town Centre Events</v>
      </c>
    </row>
    <row r="325" spans="1:11" x14ac:dyDescent="0.25">
      <c r="A325" s="182" t="str">
        <f>VLOOKUP(C325,#REF!,2,FALSE)</f>
        <v>27 Nov 2024</v>
      </c>
      <c r="C325" s="186" t="s">
        <v>568</v>
      </c>
      <c r="E325" s="180" t="str">
        <f>VLOOKUP(C325,#REF!,6,FALSE)</f>
        <v>F G MOSS &amp; SON</v>
      </c>
      <c r="F325" s="183"/>
      <c r="G325" s="184">
        <f>SUMIF(#REF!,C325,#REF!)</f>
        <v>895</v>
      </c>
      <c r="I325" s="2" t="str">
        <f>VLOOKUP(C325,#REF!,10,FALSE)</f>
        <v>General Repairs</v>
      </c>
      <c r="K325" s="180" t="str">
        <f>VLOOKUP(C325,#REF!,12,FALSE)</f>
        <v>External site repairs &amp; maint</v>
      </c>
    </row>
    <row r="326" spans="1:11" x14ac:dyDescent="0.25">
      <c r="A326" s="182" t="str">
        <f>VLOOKUP(C326,#REF!,2,FALSE)</f>
        <v>30 Oct 2024</v>
      </c>
      <c r="C326" s="186" t="s">
        <v>569</v>
      </c>
      <c r="E326" s="180" t="str">
        <f>VLOOKUP(C326,#REF!,6,FALSE)</f>
        <v>F G MOSS &amp; SON</v>
      </c>
      <c r="F326" s="183"/>
      <c r="G326" s="184">
        <f>SUMIF(#REF!,C326,#REF!)</f>
        <v>3698</v>
      </c>
      <c r="I326" s="2" t="str">
        <f>VLOOKUP(C326,#REF!,10,FALSE)</f>
        <v>General Repairs</v>
      </c>
      <c r="K326" s="180" t="str">
        <f>VLOOKUP(C326,#REF!,12,FALSE)</f>
        <v>Structural repairs &amp; maint</v>
      </c>
    </row>
    <row r="327" spans="1:11" x14ac:dyDescent="0.25">
      <c r="A327" s="182" t="str">
        <f>VLOOKUP(C327,#REF!,2,FALSE)</f>
        <v>30 Oct 2024</v>
      </c>
      <c r="C327" s="186" t="s">
        <v>570</v>
      </c>
      <c r="E327" s="180" t="str">
        <f>VLOOKUP(C327,#REF!,6,FALSE)</f>
        <v>F G MOSS &amp; SON</v>
      </c>
      <c r="F327" s="183"/>
      <c r="G327" s="184">
        <f>SUMIF(#REF!,C327,#REF!)</f>
        <v>1232.5</v>
      </c>
      <c r="I327" s="2" t="str">
        <f>VLOOKUP(C327,#REF!,10,FALSE)</f>
        <v>Churchill Close Flats</v>
      </c>
      <c r="K327" s="180" t="str">
        <f>VLOOKUP(C327,#REF!,12,FALSE)</f>
        <v>Joinery</v>
      </c>
    </row>
    <row r="328" spans="1:11" x14ac:dyDescent="0.25">
      <c r="A328" s="182" t="str">
        <f>VLOOKUP(C328,#REF!,2,FALSE)</f>
        <v>13 Nov 2024</v>
      </c>
      <c r="C328" s="186" t="s">
        <v>571</v>
      </c>
      <c r="E328" s="180" t="str">
        <f>VLOOKUP(C328,#REF!,6,FALSE)</f>
        <v>Tennants UK</v>
      </c>
      <c r="F328" s="183"/>
      <c r="G328" s="184">
        <f>SUMIF(#REF!,C328,#REF!)</f>
        <v>496.4</v>
      </c>
      <c r="I328" s="2" t="str">
        <f>VLOOKUP(C328,#REF!,10,FALSE)</f>
        <v>Economic Development</v>
      </c>
      <c r="K328" s="180" t="str">
        <f>VLOOKUP(C328,#REF!,12,FALSE)</f>
        <v>Town Centre Events</v>
      </c>
    </row>
    <row r="329" spans="1:11" x14ac:dyDescent="0.25">
      <c r="A329" s="182" t="str">
        <f>VLOOKUP(C329,#REF!,2,FALSE)</f>
        <v>13 Nov 2024</v>
      </c>
      <c r="C329" s="186" t="s">
        <v>572</v>
      </c>
      <c r="E329" s="180" t="str">
        <f>VLOOKUP(C329,#REF!,6,FALSE)</f>
        <v>Alpen Signs Limited</v>
      </c>
      <c r="F329" s="183"/>
      <c r="G329" s="184">
        <f>SUMIF(#REF!,C329,#REF!)</f>
        <v>680</v>
      </c>
      <c r="I329" s="2" t="str">
        <f>VLOOKUP(C329,#REF!,10,FALSE)</f>
        <v>Brocks Hill Council Offices</v>
      </c>
      <c r="K329" s="180" t="str">
        <f>VLOOKUP(C329,#REF!,12,FALSE)</f>
        <v>New Equipment</v>
      </c>
    </row>
    <row r="330" spans="1:11" x14ac:dyDescent="0.25">
      <c r="A330" s="182" t="str">
        <f>VLOOKUP(C330,#REF!,2,FALSE)</f>
        <v>23 Oct 2024</v>
      </c>
      <c r="C330" s="186" t="s">
        <v>573</v>
      </c>
      <c r="E330" s="180" t="str">
        <f>VLOOKUP(C330,#REF!,6,FALSE)</f>
        <v>LocalGov Improve Ltd</v>
      </c>
      <c r="F330" s="183"/>
      <c r="G330" s="184">
        <f>SUMIF(#REF!,C330,#REF!)</f>
        <v>5995</v>
      </c>
      <c r="I330" s="2" t="str">
        <f>VLOOKUP(C330,#REF!,10,FALSE)</f>
        <v>Finance</v>
      </c>
      <c r="K330" s="180" t="str">
        <f>VLOOKUP(C330,#REF!,12,FALSE)</f>
        <v>Journals/Books/Subscriptions</v>
      </c>
    </row>
    <row r="331" spans="1:11" x14ac:dyDescent="0.25">
      <c r="A331" s="182" t="str">
        <f>VLOOKUP(C331,#REF!,2,FALSE)</f>
        <v>23 Oct 2024</v>
      </c>
      <c r="C331" s="186" t="s">
        <v>574</v>
      </c>
      <c r="E331" s="180" t="str">
        <f>VLOOKUP(C331,#REF!,6,FALSE)</f>
        <v>Castle Water Limited</v>
      </c>
      <c r="F331" s="183"/>
      <c r="G331" s="184">
        <f>SUMIF(#REF!,C331,#REF!)</f>
        <v>-414.6</v>
      </c>
      <c r="I331" s="2" t="str">
        <f>VLOOKUP(C331,#REF!,10,FALSE)</f>
        <v>Sports Grounds</v>
      </c>
      <c r="K331" s="180" t="str">
        <f>VLOOKUP(C331,#REF!,12,FALSE)</f>
        <v>Water</v>
      </c>
    </row>
    <row r="332" spans="1:11" x14ac:dyDescent="0.25">
      <c r="A332" s="182" t="str">
        <f>VLOOKUP(C332,#REF!,2,FALSE)</f>
        <v>23 Oct 2024</v>
      </c>
      <c r="C332" s="186" t="s">
        <v>575</v>
      </c>
      <c r="E332" s="180" t="str">
        <f>VLOOKUP(C332,#REF!,6,FALSE)</f>
        <v>Castle Water Limited</v>
      </c>
      <c r="F332" s="183"/>
      <c r="G332" s="184">
        <f>SUMIF(#REF!,C332,#REF!)</f>
        <v>-321.18</v>
      </c>
      <c r="I332" s="2" t="str">
        <f>VLOOKUP(C332,#REF!,10,FALSE)</f>
        <v>Sports Grounds</v>
      </c>
      <c r="K332" s="180" t="str">
        <f>VLOOKUP(C332,#REF!,12,FALSE)</f>
        <v>Water</v>
      </c>
    </row>
    <row r="333" spans="1:11" x14ac:dyDescent="0.25">
      <c r="A333" s="182" t="str">
        <f>VLOOKUP(C333,#REF!,2,FALSE)</f>
        <v>13 Nov 2024</v>
      </c>
      <c r="C333" s="186" t="s">
        <v>576</v>
      </c>
      <c r="E333" s="180" t="str">
        <f>VLOOKUP(C333,#REF!,6,FALSE)</f>
        <v>Reach Publishing Services Ltd</v>
      </c>
      <c r="F333" s="183"/>
      <c r="G333" s="184">
        <f>SUMIF(#REF!,C333,#REF!)</f>
        <v>680.4</v>
      </c>
      <c r="I333" s="2" t="str">
        <f>VLOOKUP(C333,#REF!,10,FALSE)</f>
        <v>Development Control</v>
      </c>
      <c r="K333" s="180" t="str">
        <f>VLOOKUP(C333,#REF!,12,FALSE)</f>
        <v>Advertising</v>
      </c>
    </row>
    <row r="334" spans="1:11" x14ac:dyDescent="0.25">
      <c r="A334" s="182" t="str">
        <f>VLOOKUP(C334,#REF!,2,FALSE)</f>
        <v>13 Nov 2024</v>
      </c>
      <c r="C334" s="186" t="s">
        <v>577</v>
      </c>
      <c r="E334" s="180" t="str">
        <f>VLOOKUP(C334,#REF!,6,FALSE)</f>
        <v>Sureserve Compliance Central Limited</v>
      </c>
      <c r="F334" s="183"/>
      <c r="G334" s="184">
        <f>SUMIF(#REF!,C334,#REF!)</f>
        <v>1567.86</v>
      </c>
      <c r="I334" s="2" t="str">
        <f>VLOOKUP(C334,#REF!,10,FALSE)</f>
        <v>Service Repair Contract</v>
      </c>
      <c r="K334" s="180" t="str">
        <f>VLOOKUP(C334,#REF!,12,FALSE)</f>
        <v>Gas repairs &amp; maint</v>
      </c>
    </row>
    <row r="335" spans="1:11" x14ac:dyDescent="0.25">
      <c r="A335" s="182" t="str">
        <f>VLOOKUP(C335,#REF!,2,FALSE)</f>
        <v>30 Oct 2024</v>
      </c>
      <c r="C335" s="186" t="s">
        <v>578</v>
      </c>
      <c r="E335" s="180" t="str">
        <f>VLOOKUP(C335,#REF!,6,FALSE)</f>
        <v>Tetra Tech Limited</v>
      </c>
      <c r="F335" s="183"/>
      <c r="G335" s="184">
        <f>SUMIF(#REF!,C335,#REF!)</f>
        <v>1379.25</v>
      </c>
      <c r="I335" s="2" t="str">
        <f>VLOOKUP(C335,#REF!,10,FALSE)</f>
        <v>Forward Planning</v>
      </c>
      <c r="K335" s="180" t="str">
        <f>VLOOKUP(C335,#REF!,12,FALSE)</f>
        <v>Local Plan</v>
      </c>
    </row>
    <row r="336" spans="1:11" x14ac:dyDescent="0.25">
      <c r="A336" s="182" t="str">
        <f>VLOOKUP(C336,#REF!,2,FALSE)</f>
        <v>13 Nov 2024</v>
      </c>
      <c r="C336" s="186" t="s">
        <v>579</v>
      </c>
      <c r="E336" s="180" t="str">
        <f>VLOOKUP(C336,#REF!,6,FALSE)</f>
        <v>MACILDOWIE ASSOCIATES LTD</v>
      </c>
      <c r="F336" s="183"/>
      <c r="G336" s="184">
        <f>SUMIF(#REF!,C336,#REF!)</f>
        <v>2020</v>
      </c>
      <c r="I336" s="2" t="str">
        <f>VLOOKUP(C336,#REF!,10,FALSE)</f>
        <v>Finance</v>
      </c>
      <c r="K336" s="180" t="str">
        <f>VLOOKUP(C336,#REF!,12,FALSE)</f>
        <v>Hired Staff</v>
      </c>
    </row>
    <row r="337" spans="1:11" x14ac:dyDescent="0.25">
      <c r="A337" s="182" t="str">
        <f>VLOOKUP(C337,#REF!,2,FALSE)</f>
        <v>13 Nov 2024</v>
      </c>
      <c r="C337" s="186" t="s">
        <v>580</v>
      </c>
      <c r="E337" s="180" t="str">
        <f>VLOOKUP(C337,#REF!,6,FALSE)</f>
        <v>Cabinet office</v>
      </c>
      <c r="F337" s="183"/>
      <c r="G337" s="184">
        <f>SUMIF(#REF!,C337,#REF!)</f>
        <v>860.19</v>
      </c>
      <c r="I337" s="2" t="str">
        <f>VLOOKUP(C337,#REF!,10,FALSE)</f>
        <v>Register of Electors</v>
      </c>
      <c r="K337" s="180" t="str">
        <f>VLOOKUP(C337,#REF!,12,FALSE)</f>
        <v>Other Costs</v>
      </c>
    </row>
    <row r="338" spans="1:11" x14ac:dyDescent="0.25">
      <c r="A338" s="182" t="str">
        <f>VLOOKUP(C338,#REF!,2,FALSE)</f>
        <v>13 Nov 2024</v>
      </c>
      <c r="C338" s="186" t="s">
        <v>581</v>
      </c>
      <c r="E338" s="180" t="str">
        <f>VLOOKUP(C338,#REF!,6,FALSE)</f>
        <v>Mobile Hydraulics Ltd</v>
      </c>
      <c r="F338" s="183"/>
      <c r="G338" s="184">
        <f>SUMIF(#REF!,C338,#REF!)</f>
        <v>820</v>
      </c>
      <c r="I338" s="2" t="str">
        <f>VLOOKUP(C338,#REF!,10,FALSE)</f>
        <v>Mechanics Workshop</v>
      </c>
      <c r="K338" s="180" t="str">
        <f>VLOOKUP(C338,#REF!,12,FALSE)</f>
        <v>Hired Staff</v>
      </c>
    </row>
    <row r="339" spans="1:11" x14ac:dyDescent="0.25">
      <c r="A339" s="182" t="str">
        <f>VLOOKUP(C339,#REF!,2,FALSE)</f>
        <v>13 Nov 2024</v>
      </c>
      <c r="C339" s="186" t="s">
        <v>582</v>
      </c>
      <c r="E339" s="180" t="str">
        <f>VLOOKUP(C339,#REF!,6,FALSE)</f>
        <v>BAKERS WASTE SERVICES LTD</v>
      </c>
      <c r="F339" s="183"/>
      <c r="G339" s="184">
        <f>SUMIF(#REF!,C339,#REF!)</f>
        <v>549.14</v>
      </c>
      <c r="I339" s="2" t="str">
        <f>VLOOKUP(C339,#REF!,10,FALSE)</f>
        <v>Oadby Depot</v>
      </c>
      <c r="K339" s="180" t="str">
        <f>VLOOKUP(C339,#REF!,12,FALSE)</f>
        <v>Tipping Charge</v>
      </c>
    </row>
    <row r="340" spans="1:11" x14ac:dyDescent="0.25">
      <c r="A340" s="182" t="str">
        <f>VLOOKUP(C340,#REF!,2,FALSE)</f>
        <v>13 Nov 2024</v>
      </c>
      <c r="C340" s="186" t="s">
        <v>583</v>
      </c>
      <c r="E340" s="180" t="str">
        <f>VLOOKUP(C340,#REF!,6,FALSE)</f>
        <v>Certas Energy</v>
      </c>
      <c r="F340" s="183"/>
      <c r="G340" s="184">
        <f>SUMIF(#REF!,C340,#REF!)</f>
        <v>1066.43</v>
      </c>
      <c r="I340" s="2" t="str">
        <f>VLOOKUP(C340,#REF!,10,FALSE)</f>
        <v>Stores Control</v>
      </c>
      <c r="K340" s="180" t="str">
        <f>VLOOKUP(C340,#REF!,12,FALSE)</f>
        <v>Depot - Diesel</v>
      </c>
    </row>
    <row r="341" spans="1:11" x14ac:dyDescent="0.25">
      <c r="A341" s="182" t="str">
        <f>VLOOKUP(C341,#REF!,2,FALSE)</f>
        <v>13 Nov 2024</v>
      </c>
      <c r="C341" s="186" t="s">
        <v>584</v>
      </c>
      <c r="E341" s="180" t="str">
        <f>VLOOKUP(C341,#REF!,6,FALSE)</f>
        <v>Vivid Resourcing</v>
      </c>
      <c r="F341" s="183"/>
      <c r="G341" s="184">
        <f>SUMIF(#REF!,C341,#REF!)</f>
        <v>1702.5</v>
      </c>
      <c r="I341" s="2" t="str">
        <f>VLOOKUP(C341,#REF!,10,FALSE)</f>
        <v>General Repairs</v>
      </c>
      <c r="K341" s="180" t="str">
        <f>VLOOKUP(C341,#REF!,12,FALSE)</f>
        <v>Hired Staff</v>
      </c>
    </row>
    <row r="342" spans="1:11" x14ac:dyDescent="0.25">
      <c r="A342" s="182" t="str">
        <f>VLOOKUP(C342,#REF!,2,FALSE)</f>
        <v>13 Nov 2024</v>
      </c>
      <c r="C342" s="186" t="s">
        <v>585</v>
      </c>
      <c r="E342" s="180" t="str">
        <f>VLOOKUP(C342,#REF!,6,FALSE)</f>
        <v>Dodd Group (Midlands) Limited</v>
      </c>
      <c r="F342" s="183"/>
      <c r="G342" s="184">
        <f>SUMIF(#REF!,C342,#REF!)</f>
        <v>646.66999999999996</v>
      </c>
      <c r="I342" s="2" t="str">
        <f>VLOOKUP(C342,#REF!,10,FALSE)</f>
        <v>General Repairs</v>
      </c>
      <c r="K342" s="180" t="str">
        <f>VLOOKUP(C342,#REF!,12,FALSE)</f>
        <v>Electrical repairs &amp; maint</v>
      </c>
    </row>
    <row r="343" spans="1:11" x14ac:dyDescent="0.25">
      <c r="A343" s="182" t="str">
        <f>VLOOKUP(C343,#REF!,2,FALSE)</f>
        <v>13 Nov 2024</v>
      </c>
      <c r="C343" s="186" t="s">
        <v>586</v>
      </c>
      <c r="E343" s="180" t="str">
        <f>VLOOKUP(C343,#REF!,6,FALSE)</f>
        <v>Dodd Group (Midlands) Limited</v>
      </c>
      <c r="F343" s="183"/>
      <c r="G343" s="184">
        <f>SUMIF(#REF!,C343,#REF!)</f>
        <v>564</v>
      </c>
      <c r="I343" s="2" t="str">
        <f>VLOOKUP(C343,#REF!,10,FALSE)</f>
        <v>Elizabeth Court Flats</v>
      </c>
      <c r="K343" s="180" t="str">
        <f>VLOOKUP(C343,#REF!,12,FALSE)</f>
        <v>Electrical repairs &amp; maint</v>
      </c>
    </row>
    <row r="344" spans="1:11" x14ac:dyDescent="0.25">
      <c r="A344" s="182" t="str">
        <f>VLOOKUP(C344,#REF!,2,FALSE)</f>
        <v>13 Nov 2024</v>
      </c>
      <c r="C344" s="186" t="s">
        <v>587</v>
      </c>
      <c r="E344" s="180" t="str">
        <f>VLOOKUP(C344,#REF!,6,FALSE)</f>
        <v>Dodd Group (Midlands) Limited</v>
      </c>
      <c r="F344" s="183"/>
      <c r="G344" s="184">
        <f>SUMIF(#REF!,C344,#REF!)</f>
        <v>584.37</v>
      </c>
      <c r="I344" s="2" t="str">
        <f>VLOOKUP(C344,#REF!,10,FALSE)</f>
        <v>Boulter Crescent Flats</v>
      </c>
      <c r="K344" s="180" t="str">
        <f>VLOOKUP(C344,#REF!,12,FALSE)</f>
        <v>Electrical repairs &amp; maint</v>
      </c>
    </row>
    <row r="345" spans="1:11" x14ac:dyDescent="0.25">
      <c r="A345" s="182" t="str">
        <f>VLOOKUP(C345,#REF!,2,FALSE)</f>
        <v>13 Nov 2024</v>
      </c>
      <c r="C345" s="186" t="s">
        <v>588</v>
      </c>
      <c r="E345" s="180" t="str">
        <f>VLOOKUP(C345,#REF!,6,FALSE)</f>
        <v>Dodd Group (Midlands) Limited</v>
      </c>
      <c r="F345" s="183"/>
      <c r="G345" s="184">
        <f>SUMIF(#REF!,C345,#REF!)</f>
        <v>3754.29</v>
      </c>
      <c r="I345" s="2" t="str">
        <f>VLOOKUP(C345,#REF!,10,FALSE)</f>
        <v>General Repairs</v>
      </c>
      <c r="K345" s="180" t="str">
        <f>VLOOKUP(C345,#REF!,12,FALSE)</f>
        <v>Electrical repairs &amp; maint</v>
      </c>
    </row>
    <row r="346" spans="1:11" x14ac:dyDescent="0.25">
      <c r="A346" s="182" t="str">
        <f>VLOOKUP(C346,#REF!,2,FALSE)</f>
        <v>30 Oct 2024</v>
      </c>
      <c r="C346" s="186" t="s">
        <v>589</v>
      </c>
      <c r="E346" s="180" t="str">
        <f>VLOOKUP(C346,#REF!,6,FALSE)</f>
        <v>F G MOSS &amp; SON</v>
      </c>
      <c r="F346" s="183"/>
      <c r="G346" s="184">
        <f>SUMIF(#REF!,C346,#REF!)</f>
        <v>5525</v>
      </c>
      <c r="I346" s="2" t="str">
        <f>VLOOKUP(C346,#REF!,10,FALSE)</f>
        <v>Crime and Disorder Partnership</v>
      </c>
      <c r="K346" s="180" t="str">
        <f>VLOOKUP(C346,#REF!,12,FALSE)</f>
        <v>OPCC Funding Expenditure</v>
      </c>
    </row>
    <row r="347" spans="1:11" x14ac:dyDescent="0.25">
      <c r="A347" s="182" t="str">
        <f>VLOOKUP(C347,#REF!,2,FALSE)</f>
        <v>13 Nov 2024</v>
      </c>
      <c r="C347" s="186" t="s">
        <v>590</v>
      </c>
      <c r="E347" s="180" t="str">
        <f>VLOOKUP(C347,#REF!,6,FALSE)</f>
        <v>AJM (Derby) Ltd T/A AJM Recruitment</v>
      </c>
      <c r="F347" s="183"/>
      <c r="G347" s="184">
        <f>SUMIF(#REF!,C347,#REF!)</f>
        <v>788.47</v>
      </c>
      <c r="I347" s="2" t="str">
        <f>VLOOKUP(C347,#REF!,10,FALSE)</f>
        <v>Garden Waste Collection</v>
      </c>
      <c r="K347" s="180" t="str">
        <f>VLOOKUP(C347,#REF!,12,FALSE)</f>
        <v>Hired Staff</v>
      </c>
    </row>
    <row r="348" spans="1:11" x14ac:dyDescent="0.25">
      <c r="A348" s="182" t="str">
        <f>VLOOKUP(C348,#REF!,2,FALSE)</f>
        <v>06 Nov 2024</v>
      </c>
      <c r="C348" s="186" t="s">
        <v>591</v>
      </c>
      <c r="E348" s="180" t="str">
        <f>VLOOKUP(C348,#REF!,6,FALSE)</f>
        <v>LEICS C C PENSION FUND</v>
      </c>
      <c r="F348" s="183"/>
      <c r="G348" s="184">
        <f>SUMIF(#REF!,C348,#REF!)</f>
        <v>9935</v>
      </c>
      <c r="I348" s="2" t="str">
        <f>VLOOKUP(C348,#REF!,10,FALSE)</f>
        <v>Corporate Management</v>
      </c>
      <c r="K348" s="180" t="str">
        <f>VLOOKUP(C348,#REF!,12,FALSE)</f>
        <v>Other External Fees</v>
      </c>
    </row>
    <row r="349" spans="1:11" x14ac:dyDescent="0.25">
      <c r="A349" s="182" t="str">
        <f>VLOOKUP(C349,#REF!,2,FALSE)</f>
        <v>30 Oct 2024</v>
      </c>
      <c r="C349" s="186" t="s">
        <v>592</v>
      </c>
      <c r="E349" s="180" t="str">
        <f>VLOOKUP(C349,#REF!,6,FALSE)</f>
        <v>Racecourse LTD</v>
      </c>
      <c r="F349" s="183"/>
      <c r="G349" s="184">
        <f>SUMIF(#REF!,C349,#REF!)</f>
        <v>1176</v>
      </c>
      <c r="I349" s="2" t="str">
        <f>VLOOKUP(C349,#REF!,10,FALSE)</f>
        <v>Homelessness</v>
      </c>
      <c r="K349" s="180" t="str">
        <f>VLOOKUP(C349,#REF!,12,FALSE)</f>
        <v>Emergency Accomodation</v>
      </c>
    </row>
    <row r="350" spans="1:11" x14ac:dyDescent="0.25">
      <c r="A350" s="182" t="str">
        <f>VLOOKUP(C350,#REF!,2,FALSE)</f>
        <v>30 Oct 2024</v>
      </c>
      <c r="C350" s="186" t="s">
        <v>593</v>
      </c>
      <c r="E350" s="180" t="str">
        <f>VLOOKUP(C350,#REF!,6,FALSE)</f>
        <v>Racecourse LTD</v>
      </c>
      <c r="F350" s="183"/>
      <c r="G350" s="184">
        <f>SUMIF(#REF!,C350,#REF!)</f>
        <v>1176</v>
      </c>
      <c r="I350" s="2" t="str">
        <f>VLOOKUP(C350,#REF!,10,FALSE)</f>
        <v>Homelessness</v>
      </c>
      <c r="K350" s="180" t="str">
        <f>VLOOKUP(C350,#REF!,12,FALSE)</f>
        <v>Emergency Accomodation</v>
      </c>
    </row>
    <row r="351" spans="1:11" x14ac:dyDescent="0.25">
      <c r="A351" s="182" t="str">
        <f>VLOOKUP(C351,#REF!,2,FALSE)</f>
        <v>13 Nov 2024</v>
      </c>
      <c r="C351" s="186" t="s">
        <v>594</v>
      </c>
      <c r="E351" s="180" t="str">
        <f>VLOOKUP(C351,#REF!,6,FALSE)</f>
        <v>Mobile Hydraulics Ltd</v>
      </c>
      <c r="F351" s="183"/>
      <c r="G351" s="184">
        <f>SUMIF(#REF!,C351,#REF!)</f>
        <v>653.1</v>
      </c>
      <c r="I351" s="2" t="str">
        <f>VLOOKUP(C351,#REF!,10,FALSE)</f>
        <v>Oadby Depot</v>
      </c>
      <c r="K351" s="180" t="str">
        <f>VLOOKUP(C351,#REF!,12,FALSE)</f>
        <v>Hired Staff</v>
      </c>
    </row>
    <row r="352" spans="1:11" x14ac:dyDescent="0.25">
      <c r="A352" s="182" t="str">
        <f>VLOOKUP(C352,#REF!,2,FALSE)</f>
        <v>13 Nov 2024</v>
      </c>
      <c r="C352" s="186" t="s">
        <v>595</v>
      </c>
      <c r="E352" s="180" t="str">
        <f>VLOOKUP(C352,#REF!,6,FALSE)</f>
        <v>Mobile Hydraulics Ltd</v>
      </c>
      <c r="F352" s="183"/>
      <c r="G352" s="184">
        <f>SUMIF(#REF!,C352,#REF!)</f>
        <v>700</v>
      </c>
      <c r="I352" s="2" t="str">
        <f>VLOOKUP(C352,#REF!,10,FALSE)</f>
        <v>Mechanics Workshop</v>
      </c>
      <c r="K352" s="180" t="str">
        <f>VLOOKUP(C352,#REF!,12,FALSE)</f>
        <v>Hired Staff</v>
      </c>
    </row>
    <row r="353" spans="1:11" x14ac:dyDescent="0.25">
      <c r="A353" s="182" t="str">
        <f>VLOOKUP(C353,#REF!,2,FALSE)</f>
        <v>13 Nov 2024</v>
      </c>
      <c r="C353" s="186" t="s">
        <v>596</v>
      </c>
      <c r="E353" s="180" t="str">
        <f>VLOOKUP(C353,#REF!,6,FALSE)</f>
        <v>Click Travel Limited</v>
      </c>
      <c r="F353" s="183"/>
      <c r="G353" s="184">
        <f>SUMIF(#REF!,C353,#REF!)</f>
        <v>13151.89</v>
      </c>
      <c r="I353" s="2" t="str">
        <f>VLOOKUP(C353,#REF!,10,FALSE)</f>
        <v>Homelessness</v>
      </c>
      <c r="K353" s="180" t="str">
        <f>VLOOKUP(C353,#REF!,12,FALSE)</f>
        <v>Emergency Accomodation</v>
      </c>
    </row>
    <row r="354" spans="1:11" x14ac:dyDescent="0.25">
      <c r="A354" s="182" t="str">
        <f>VLOOKUP(C354,#REF!,2,FALSE)</f>
        <v>13 Nov 2024</v>
      </c>
      <c r="C354" s="186" t="s">
        <v>597</v>
      </c>
      <c r="E354" s="180" t="str">
        <f>VLOOKUP(C354,#REF!,6,FALSE)</f>
        <v>QS Recruitment Ltd</v>
      </c>
      <c r="F354" s="183"/>
      <c r="G354" s="184">
        <f>SUMIF(#REF!,C354,#REF!)</f>
        <v>781.42</v>
      </c>
      <c r="I354" s="2" t="str">
        <f>VLOOKUP(C354,#REF!,10,FALSE)</f>
        <v>Refuse Collection</v>
      </c>
      <c r="K354" s="180" t="str">
        <f>VLOOKUP(C354,#REF!,12,FALSE)</f>
        <v>Hired Staff</v>
      </c>
    </row>
    <row r="355" spans="1:11" x14ac:dyDescent="0.25">
      <c r="A355" s="182" t="str">
        <f>VLOOKUP(C355,#REF!,2,FALSE)</f>
        <v>20 Nov 2024</v>
      </c>
      <c r="C355" s="186" t="s">
        <v>598</v>
      </c>
      <c r="E355" s="180" t="str">
        <f>VLOOKUP(C355,#REF!,6,FALSE)</f>
        <v>Sureserve Compliance Central Limited</v>
      </c>
      <c r="F355" s="183"/>
      <c r="G355" s="184">
        <f>SUMIF(#REF!,C355,#REF!)</f>
        <v>13520.72</v>
      </c>
      <c r="I355" s="2" t="str">
        <f>VLOOKUP(C355,#REF!,10,FALSE)</f>
        <v>Service Repair Contract</v>
      </c>
      <c r="K355" s="180" t="str">
        <f>VLOOKUP(C355,#REF!,12,FALSE)</f>
        <v>Gas repairs &amp; maint</v>
      </c>
    </row>
    <row r="356" spans="1:11" x14ac:dyDescent="0.25">
      <c r="A356" s="182" t="str">
        <f>VLOOKUP(C356,#REF!,2,FALSE)</f>
        <v>20 Nov 2024</v>
      </c>
      <c r="C356" s="186" t="s">
        <v>599</v>
      </c>
      <c r="E356" s="180" t="str">
        <f>VLOOKUP(C356,#REF!,6,FALSE)</f>
        <v>GARY HOWARD SERVICES</v>
      </c>
      <c r="F356" s="183"/>
      <c r="G356" s="184">
        <f>SUMIF(#REF!,C356,#REF!)</f>
        <v>528</v>
      </c>
      <c r="I356" s="2" t="str">
        <f>VLOOKUP(C356,#REF!,10,FALSE)</f>
        <v>Cleaning Service</v>
      </c>
      <c r="K356" s="180" t="str">
        <f>VLOOKUP(C356,#REF!,12,FALSE)</f>
        <v>Other Cleaning</v>
      </c>
    </row>
    <row r="357" spans="1:11" x14ac:dyDescent="0.25">
      <c r="A357" s="182" t="str">
        <f>VLOOKUP(C357,#REF!,2,FALSE)</f>
        <v>20 Nov 2024</v>
      </c>
      <c r="C357" s="186" t="s">
        <v>600</v>
      </c>
      <c r="E357" s="180" t="str">
        <f>VLOOKUP(C357,#REF!,6,FALSE)</f>
        <v>GARY HOWARD SERVICES</v>
      </c>
      <c r="F357" s="183"/>
      <c r="G357" s="184">
        <f>SUMIF(#REF!,C357,#REF!)</f>
        <v>1250</v>
      </c>
      <c r="I357" s="2" t="str">
        <f>VLOOKUP(C357,#REF!,10,FALSE)</f>
        <v>Walter Charles Day Centre</v>
      </c>
      <c r="K357" s="180" t="str">
        <f>VLOOKUP(C357,#REF!,12,FALSE)</f>
        <v>Premises Repair Contractors</v>
      </c>
    </row>
    <row r="358" spans="1:11" x14ac:dyDescent="0.25">
      <c r="A358" s="182" t="str">
        <f>VLOOKUP(C358,#REF!,2,FALSE)</f>
        <v>20 Nov 2024</v>
      </c>
      <c r="C358" s="186" t="s">
        <v>601</v>
      </c>
      <c r="E358" s="180" t="str">
        <f>VLOOKUP(C358,#REF!,6,FALSE)</f>
        <v>GARY HOWARD SERVICES</v>
      </c>
      <c r="F358" s="183"/>
      <c r="G358" s="184">
        <f>SUMIF(#REF!,C358,#REF!)</f>
        <v>528</v>
      </c>
      <c r="I358" s="2" t="str">
        <f>VLOOKUP(C358,#REF!,10,FALSE)</f>
        <v>Cleaning Service</v>
      </c>
      <c r="K358" s="180" t="str">
        <f>VLOOKUP(C358,#REF!,12,FALSE)</f>
        <v>Other Cleaning</v>
      </c>
    </row>
    <row r="359" spans="1:11" x14ac:dyDescent="0.25">
      <c r="A359" s="182" t="str">
        <f>VLOOKUP(C359,#REF!,2,FALSE)</f>
        <v>20 Nov 2024</v>
      </c>
      <c r="C359" s="186" t="s">
        <v>602</v>
      </c>
      <c r="E359" s="180" t="str">
        <f>VLOOKUP(C359,#REF!,6,FALSE)</f>
        <v>GARY HOWARD SERVICES</v>
      </c>
      <c r="F359" s="183"/>
      <c r="G359" s="184">
        <f>SUMIF(#REF!,C359,#REF!)</f>
        <v>285</v>
      </c>
      <c r="I359" s="2" t="str">
        <f>VLOOKUP(C359,#REF!,10,FALSE)</f>
        <v>Brabazon Road Flats</v>
      </c>
      <c r="K359" s="180" t="str">
        <f>VLOOKUP(C359,#REF!,12,FALSE)</f>
        <v>Premises Repair Contractors</v>
      </c>
    </row>
    <row r="360" spans="1:11" x14ac:dyDescent="0.25">
      <c r="A360" s="182" t="str">
        <f>VLOOKUP(C360,#REF!,2,FALSE)</f>
        <v>20 Nov 2024</v>
      </c>
      <c r="C360" s="186" t="s">
        <v>603</v>
      </c>
      <c r="E360" s="180" t="str">
        <f>VLOOKUP(C360,#REF!,6,FALSE)</f>
        <v>GARY HOWARD SERVICES</v>
      </c>
      <c r="F360" s="183"/>
      <c r="G360" s="184">
        <f>SUMIF(#REF!,C360,#REF!)</f>
        <v>395</v>
      </c>
      <c r="I360" s="2" t="str">
        <f>VLOOKUP(C360,#REF!,10,FALSE)</f>
        <v>Boulter Crescent Flats</v>
      </c>
      <c r="K360" s="180" t="str">
        <f>VLOOKUP(C360,#REF!,12,FALSE)</f>
        <v>Premises Repair Contractors</v>
      </c>
    </row>
    <row r="361" spans="1:11" x14ac:dyDescent="0.25">
      <c r="A361" s="182" t="str">
        <f>VLOOKUP(C361,#REF!,2,FALSE)</f>
        <v>20 Nov 2024</v>
      </c>
      <c r="C361" s="186" t="s">
        <v>604</v>
      </c>
      <c r="E361" s="180" t="str">
        <f>VLOOKUP(C361,#REF!,6,FALSE)</f>
        <v>GARY HOWARD SERVICES</v>
      </c>
      <c r="F361" s="183"/>
      <c r="G361" s="184">
        <f>SUMIF(#REF!,C361,#REF!)</f>
        <v>275</v>
      </c>
      <c r="I361" s="2" t="str">
        <f>VLOOKUP(C361,#REF!,10,FALSE)</f>
        <v>General Repairs</v>
      </c>
      <c r="K361" s="180" t="str">
        <f>VLOOKUP(C361,#REF!,12,FALSE)</f>
        <v>Premises Repair Contractors</v>
      </c>
    </row>
    <row r="362" spans="1:11" x14ac:dyDescent="0.25">
      <c r="A362" s="182" t="str">
        <f>VLOOKUP(C362,#REF!,2,FALSE)</f>
        <v>20 Nov 2024</v>
      </c>
      <c r="C362" s="186" t="s">
        <v>605</v>
      </c>
      <c r="E362" s="180" t="str">
        <f>VLOOKUP(C362,#REF!,6,FALSE)</f>
        <v>GARY HOWARD SERVICES</v>
      </c>
      <c r="F362" s="183"/>
      <c r="G362" s="184">
        <f>SUMIF(#REF!,C362,#REF!)</f>
        <v>280</v>
      </c>
      <c r="I362" s="2" t="str">
        <f>VLOOKUP(C362,#REF!,10,FALSE)</f>
        <v>Boulter Crescent Flats</v>
      </c>
      <c r="K362" s="180" t="str">
        <f>VLOOKUP(C362,#REF!,12,FALSE)</f>
        <v>Premises Repair Contractors</v>
      </c>
    </row>
    <row r="363" spans="1:11" x14ac:dyDescent="0.25">
      <c r="A363" s="182" t="str">
        <f>VLOOKUP(C363,#REF!,2,FALSE)</f>
        <v>20 Nov 2024</v>
      </c>
      <c r="C363" s="186" t="s">
        <v>606</v>
      </c>
      <c r="E363" s="180" t="str">
        <f>VLOOKUP(C363,#REF!,6,FALSE)</f>
        <v>GARY HOWARD SERVICES</v>
      </c>
      <c r="F363" s="183"/>
      <c r="G363" s="184">
        <f>SUMIF(#REF!,C363,#REF!)</f>
        <v>395</v>
      </c>
      <c r="I363" s="2" t="str">
        <f>VLOOKUP(C363,#REF!,10,FALSE)</f>
        <v>Boulter Crescent Flats</v>
      </c>
      <c r="K363" s="180" t="str">
        <f>VLOOKUP(C363,#REF!,12,FALSE)</f>
        <v>Premises Repair Contractors</v>
      </c>
    </row>
    <row r="364" spans="1:11" x14ac:dyDescent="0.25">
      <c r="A364" s="182" t="str">
        <f>VLOOKUP(C364,#REF!,2,FALSE)</f>
        <v>30 Oct 2024</v>
      </c>
      <c r="C364" s="186" t="s">
        <v>607</v>
      </c>
      <c r="E364" s="180" t="str">
        <f>VLOOKUP(C364,#REF!,6,FALSE)</f>
        <v>Tetra Tech Limited</v>
      </c>
      <c r="F364" s="183"/>
      <c r="G364" s="184">
        <f>SUMIF(#REF!,C364,#REF!)</f>
        <v>8886.25</v>
      </c>
      <c r="I364" s="2" t="str">
        <f>VLOOKUP(C364,#REF!,10,FALSE)</f>
        <v>Forward Planning</v>
      </c>
      <c r="K364" s="180" t="str">
        <f>VLOOKUP(C364,#REF!,12,FALSE)</f>
        <v>Local Plan</v>
      </c>
    </row>
    <row r="365" spans="1:11" x14ac:dyDescent="0.25">
      <c r="A365" s="182" t="str">
        <f>VLOOKUP(C365,#REF!,2,FALSE)</f>
        <v>13 Nov 2024</v>
      </c>
      <c r="C365" s="186" t="s">
        <v>608</v>
      </c>
      <c r="E365" s="180" t="str">
        <f>VLOOKUP(C365,#REF!,6,FALSE)</f>
        <v>Chapmans Garden Machinery Ltd</v>
      </c>
      <c r="F365" s="183"/>
      <c r="G365" s="184">
        <f>SUMIF(#REF!,C365,#REF!)</f>
        <v>383.7</v>
      </c>
      <c r="I365" s="2" t="str">
        <f>VLOOKUP(C365,#REF!,10,FALSE)</f>
        <v>Toro TM7490 7 Gang Mower</v>
      </c>
      <c r="K365" s="180" t="str">
        <f>VLOOKUP(C365,#REF!,12,FALSE)</f>
        <v>Vehicle &amp; Plant Repairs</v>
      </c>
    </row>
    <row r="366" spans="1:11" x14ac:dyDescent="0.25">
      <c r="A366" s="182" t="str">
        <f>VLOOKUP(C366,#REF!,2,FALSE)</f>
        <v>20 Nov 2024</v>
      </c>
      <c r="C366" s="186" t="s">
        <v>609</v>
      </c>
      <c r="E366" s="180" t="str">
        <f>VLOOKUP(C366,#REF!,6,FALSE)</f>
        <v>PHS Group</v>
      </c>
      <c r="F366" s="183"/>
      <c r="G366" s="184">
        <f>SUMIF(#REF!,C366,#REF!)</f>
        <v>1388.46</v>
      </c>
      <c r="I366" s="2" t="str">
        <f>VLOOKUP(C366,#REF!,10,FALSE)</f>
        <v>Brocks Hill Council Offices</v>
      </c>
      <c r="K366" s="180" t="str">
        <f>VLOOKUP(C366,#REF!,12,FALSE)</f>
        <v>Sanitary Disposal</v>
      </c>
    </row>
    <row r="367" spans="1:11" x14ac:dyDescent="0.25">
      <c r="A367" s="182" t="str">
        <f>VLOOKUP(C367,#REF!,2,FALSE)</f>
        <v>20 Nov 2024</v>
      </c>
      <c r="C367" s="186" t="s">
        <v>610</v>
      </c>
      <c r="E367" s="180" t="str">
        <f>VLOOKUP(C367,#REF!,6,FALSE)</f>
        <v>HELPING HANDS COMMUNITY TRUST</v>
      </c>
      <c r="F367" s="183"/>
      <c r="G367" s="184">
        <f>SUMIF(#REF!,C367,#REF!)</f>
        <v>19970</v>
      </c>
      <c r="I367" s="2" t="str">
        <f>VLOOKUP(C367,#REF!,10,FALSE)</f>
        <v>UK Shared Prosperity Fund</v>
      </c>
      <c r="K367" s="180" t="str">
        <f>VLOOKUP(C367,#REF!,12,FALSE)</f>
        <v>Communities Health &amp; Wellbeing</v>
      </c>
    </row>
    <row r="368" spans="1:11" x14ac:dyDescent="0.25">
      <c r="A368" s="182" t="str">
        <f>VLOOKUP(C368,#REF!,2,FALSE)</f>
        <v>20 Nov 2024</v>
      </c>
      <c r="C368" s="186" t="s">
        <v>611</v>
      </c>
      <c r="E368" s="180" t="str">
        <f>VLOOKUP(C368,#REF!,6,FALSE)</f>
        <v>WESTBURY INDUSTRIAL SUPPLIES LTD</v>
      </c>
      <c r="F368" s="183"/>
      <c r="G368" s="184">
        <f>SUMIF(#REF!,C368,#REF!)</f>
        <v>501.27</v>
      </c>
      <c r="I368" s="2" t="str">
        <f>VLOOKUP(C368,#REF!,10,FALSE)</f>
        <v>Refuse Collection</v>
      </c>
      <c r="K368" s="180" t="str">
        <f>VLOOKUP(C368,#REF!,12,FALSE)</f>
        <v>Protective Clothing</v>
      </c>
    </row>
    <row r="369" spans="1:13" x14ac:dyDescent="0.25">
      <c r="A369" s="182" t="str">
        <f>VLOOKUP(C369,#REF!,2,FALSE)</f>
        <v>06 Nov 2024</v>
      </c>
      <c r="C369" s="186" t="s">
        <v>612</v>
      </c>
      <c r="E369" s="180" t="str">
        <f>VLOOKUP(C369,#REF!,6,FALSE)</f>
        <v>MACILDOWIE ASSOCIATES LTD</v>
      </c>
      <c r="F369" s="183"/>
      <c r="G369" s="184">
        <f>SUMIF(#REF!,C369,#REF!)</f>
        <v>2020</v>
      </c>
      <c r="I369" s="2" t="str">
        <f>VLOOKUP(C369,#REF!,10,FALSE)</f>
        <v>Finance</v>
      </c>
      <c r="K369" s="180" t="str">
        <f>VLOOKUP(C369,#REF!,12,FALSE)</f>
        <v>Hired Staff</v>
      </c>
    </row>
    <row r="370" spans="1:13" x14ac:dyDescent="0.25">
      <c r="A370" s="182" t="str">
        <f>VLOOKUP(C370,#REF!,2,FALSE)</f>
        <v>13 Nov 2024</v>
      </c>
      <c r="C370" s="186" t="s">
        <v>613</v>
      </c>
      <c r="E370" s="180" t="str">
        <f>VLOOKUP(C370,#REF!,6,FALSE)</f>
        <v xml:space="preserve">VENN GROUP </v>
      </c>
      <c r="F370" s="183"/>
      <c r="G370" s="184">
        <f>SUMIF(#REF!,C370,#REF!)</f>
        <v>1117.44</v>
      </c>
      <c r="I370" s="2" t="str">
        <f>VLOOKUP(C370,#REF!,10,FALSE)</f>
        <v>NNDR</v>
      </c>
      <c r="K370" s="180" t="str">
        <f>VLOOKUP(C370,#REF!,12,FALSE)</f>
        <v>Hired Staff</v>
      </c>
    </row>
    <row r="371" spans="1:13" x14ac:dyDescent="0.25">
      <c r="A371" s="182" t="str">
        <f>VLOOKUP(C371,#REF!,2,FALSE)</f>
        <v>20 Nov 2024</v>
      </c>
      <c r="C371" s="186" t="s">
        <v>614</v>
      </c>
      <c r="E371" s="180" t="str">
        <f>VLOOKUP(C371,#REF!,6,FALSE)</f>
        <v>SC IT Solutions Ltd</v>
      </c>
      <c r="F371" s="183"/>
      <c r="G371" s="184">
        <f>SUMIF(#REF!,C371,#REF!)</f>
        <v>3268</v>
      </c>
      <c r="I371" s="2" t="str">
        <f>VLOOKUP(C371,#REF!,10,FALSE)</f>
        <v>UK Shared Prosperity Fund</v>
      </c>
      <c r="K371" s="180" t="str">
        <f>VLOOKUP(C371,#REF!,12,FALSE)</f>
        <v>Communities Health &amp; Wellbeing</v>
      </c>
    </row>
    <row r="372" spans="1:13" x14ac:dyDescent="0.25">
      <c r="A372" s="182" t="str">
        <f>VLOOKUP(C372,#REF!,2,FALSE)</f>
        <v>20 Nov 2024</v>
      </c>
      <c r="C372" s="186" t="s">
        <v>615</v>
      </c>
      <c r="E372" s="180" t="str">
        <f>VLOOKUP(C372,#REF!,6,FALSE)</f>
        <v>SECOM PLC</v>
      </c>
      <c r="F372" s="183"/>
      <c r="G372" s="184">
        <f>SUMIF(#REF!,C372,#REF!)</f>
        <v>282</v>
      </c>
      <c r="I372" s="2" t="str">
        <f>VLOOKUP(C372,#REF!,10,FALSE)</f>
        <v>Belmont House Hostel</v>
      </c>
      <c r="K372" s="180" t="str">
        <f>VLOOKUP(C372,#REF!,12,FALSE)</f>
        <v>Premises Repair Contractors</v>
      </c>
    </row>
    <row r="373" spans="1:13" x14ac:dyDescent="0.25">
      <c r="A373" s="182" t="str">
        <f>VLOOKUP(C373,#REF!,2,FALSE)</f>
        <v>06 Nov 2024</v>
      </c>
      <c r="C373" s="186" t="s">
        <v>616</v>
      </c>
      <c r="E373" s="180" t="str">
        <f>VLOOKUP(C373,#REF!,6,FALSE)</f>
        <v>Vodafone - Air Telecom</v>
      </c>
      <c r="F373" s="183"/>
      <c r="G373" s="184">
        <f>SUMIF(#REF!,C373,#REF!)</f>
        <v>2965.15</v>
      </c>
      <c r="I373" s="2" t="str">
        <f>VLOOKUP(C373,#REF!,10,FALSE)</f>
        <v>Mobile Phone Holding Acco</v>
      </c>
      <c r="K373" s="180" t="str">
        <f>VLOOKUP(C373,#REF!,12,FALSE)</f>
        <v>Mobile Phones</v>
      </c>
    </row>
    <row r="374" spans="1:13" x14ac:dyDescent="0.25">
      <c r="A374" s="182" t="str">
        <f>VLOOKUP(C374,#REF!,2,FALSE)</f>
        <v>20 Nov 2024</v>
      </c>
      <c r="C374" s="186" t="s">
        <v>617</v>
      </c>
      <c r="E374" s="180" t="str">
        <f>VLOOKUP(C374,#REF!,6,FALSE)</f>
        <v>Softcat Plc</v>
      </c>
      <c r="F374" s="183"/>
      <c r="G374" s="184">
        <f>SUMIF(#REF!,C374,#REF!)</f>
        <v>4596.74</v>
      </c>
      <c r="I374" s="2" t="str">
        <f>VLOOKUP(C374,#REF!,10,FALSE)</f>
        <v>ICT Section</v>
      </c>
      <c r="K374" s="180" t="str">
        <f>VLOOKUP(C374,#REF!,12,FALSE)</f>
        <v>Professional Services</v>
      </c>
    </row>
    <row r="375" spans="1:13" x14ac:dyDescent="0.25">
      <c r="A375" s="182" t="str">
        <f>VLOOKUP(C375,#REF!,2,FALSE)</f>
        <v>20 Nov 2024</v>
      </c>
      <c r="C375" s="186" t="s">
        <v>618</v>
      </c>
      <c r="E375" s="180" t="str">
        <f>VLOOKUP(C375,#REF!,6,FALSE)</f>
        <v>Softcat Plc</v>
      </c>
      <c r="F375" s="183"/>
      <c r="G375" s="184">
        <f>SUMIF(#REF!,C375,#REF!)</f>
        <v>4282.3</v>
      </c>
      <c r="I375" s="2" t="str">
        <f>VLOOKUP(C375,#REF!,10,FALSE)</f>
        <v>ICT Section</v>
      </c>
      <c r="K375" s="180" t="str">
        <f>VLOOKUP(C375,#REF!,12,FALSE)</f>
        <v>Equipment Maint</v>
      </c>
    </row>
    <row r="376" spans="1:13" x14ac:dyDescent="0.25">
      <c r="A376" s="182" t="str">
        <f>VLOOKUP(C376,#REF!,2,FALSE)</f>
        <v>20 Nov 2024</v>
      </c>
      <c r="C376" s="186" t="s">
        <v>619</v>
      </c>
      <c r="E376" s="180" t="str">
        <f>VLOOKUP(C376,#REF!,6,FALSE)</f>
        <v>Softcat Plc</v>
      </c>
      <c r="F376" s="183"/>
      <c r="G376" s="184">
        <f>SUMIF(#REF!,C376,#REF!)</f>
        <v>15717.35</v>
      </c>
      <c r="I376" s="2" t="str">
        <f>VLOOKUP(C376,#REF!,10,FALSE)</f>
        <v>ICT Section</v>
      </c>
      <c r="K376" s="180" t="str">
        <f>VLOOKUP(C376,#REF!,12,FALSE)</f>
        <v>Computer Software</v>
      </c>
    </row>
    <row r="377" spans="1:13" x14ac:dyDescent="0.25">
      <c r="A377" s="182" t="str">
        <f>VLOOKUP(C377,#REF!,2,FALSE)</f>
        <v>20 Nov 2024</v>
      </c>
      <c r="C377" s="186" t="s">
        <v>620</v>
      </c>
      <c r="E377" s="180" t="str">
        <f>VLOOKUP(C377,#REF!,6,FALSE)</f>
        <v>BAKERS WASTE SERVICES LTD</v>
      </c>
      <c r="F377" s="183"/>
      <c r="G377" s="184">
        <f>SUMIF(#REF!,C377,#REF!)</f>
        <v>278.5</v>
      </c>
      <c r="I377" s="2" t="str">
        <f>VLOOKUP(C377,#REF!,10,FALSE)</f>
        <v>Oadby Depot</v>
      </c>
      <c r="K377" s="180" t="str">
        <f>VLOOKUP(C377,#REF!,12,FALSE)</f>
        <v>Tipping Charge</v>
      </c>
      <c r="M377" s="178"/>
    </row>
    <row r="378" spans="1:13" x14ac:dyDescent="0.25">
      <c r="A378" s="182" t="str">
        <f>VLOOKUP(C378,#REF!,2,FALSE)</f>
        <v>20 Nov 2024</v>
      </c>
      <c r="C378" s="186" t="s">
        <v>621</v>
      </c>
      <c r="E378" s="180" t="str">
        <f>VLOOKUP(C378,#REF!,6,FALSE)</f>
        <v>Vivid Resourcing</v>
      </c>
      <c r="F378" s="183"/>
      <c r="G378" s="184">
        <f>SUMIF(#REF!,C378,#REF!)</f>
        <v>1702.5</v>
      </c>
      <c r="I378" s="2" t="str">
        <f>VLOOKUP(C378,#REF!,10,FALSE)</f>
        <v>General Repairs</v>
      </c>
      <c r="K378" s="180" t="str">
        <f>VLOOKUP(C378,#REF!,12,FALSE)</f>
        <v>Hired Staff</v>
      </c>
    </row>
    <row r="379" spans="1:13" x14ac:dyDescent="0.25">
      <c r="A379" s="182" t="str">
        <f>VLOOKUP(C379,#REF!,2,FALSE)</f>
        <v>20 Nov 2024</v>
      </c>
      <c r="C379" s="186" t="s">
        <v>622</v>
      </c>
      <c r="E379" s="180" t="str">
        <f>VLOOKUP(C379,#REF!,6,FALSE)</f>
        <v>Dodd Group (Midlands) Limited</v>
      </c>
      <c r="F379" s="183"/>
      <c r="G379" s="184">
        <f>SUMIF(#REF!,C379,#REF!)</f>
        <v>611.4</v>
      </c>
      <c r="I379" s="2" t="str">
        <f>VLOOKUP(C379,#REF!,10,FALSE)</f>
        <v>Solid Wall Insulation (EWI)</v>
      </c>
      <c r="K379" s="180" t="str">
        <f>VLOOKUP(C379,#REF!,12,FALSE)</f>
        <v>Premises Repair Contractors</v>
      </c>
    </row>
    <row r="380" spans="1:13" x14ac:dyDescent="0.25">
      <c r="A380" s="182" t="str">
        <f>VLOOKUP(C380,#REF!,2,FALSE)</f>
        <v>20 Nov 2024</v>
      </c>
      <c r="C380" s="186" t="s">
        <v>623</v>
      </c>
      <c r="E380" s="180" t="str">
        <f>VLOOKUP(C380,#REF!,6,FALSE)</f>
        <v>Dodd Group (Midlands) Limited</v>
      </c>
      <c r="F380" s="183"/>
      <c r="G380" s="184">
        <f>SUMIF(#REF!,C380,#REF!)</f>
        <v>1725.87</v>
      </c>
      <c r="I380" s="2" t="str">
        <f>VLOOKUP(C380,#REF!,10,FALSE)</f>
        <v>General Repairs</v>
      </c>
      <c r="K380" s="180" t="str">
        <f>VLOOKUP(C380,#REF!,12,FALSE)</f>
        <v>Electrical repairs &amp; maint</v>
      </c>
    </row>
    <row r="381" spans="1:13" x14ac:dyDescent="0.25">
      <c r="A381" s="182" t="str">
        <f>VLOOKUP(C381,#REF!,2,FALSE)</f>
        <v>20 Nov 2024</v>
      </c>
      <c r="C381" s="186" t="s">
        <v>624</v>
      </c>
      <c r="E381" s="180" t="str">
        <f>VLOOKUP(C381,#REF!,6,FALSE)</f>
        <v>Chapmans Garden Machinery Ltd</v>
      </c>
      <c r="F381" s="183"/>
      <c r="G381" s="184">
        <f>SUMIF(#REF!,C381,#REF!)</f>
        <v>863.78</v>
      </c>
      <c r="I381" s="2" t="str">
        <f>VLOOKUP(C381,#REF!,10,FALSE)</f>
        <v>Brocks Hill Country Park</v>
      </c>
      <c r="K381" s="180" t="str">
        <f>VLOOKUP(C381,#REF!,12,FALSE)</f>
        <v>New Equipment</v>
      </c>
    </row>
    <row r="382" spans="1:13" x14ac:dyDescent="0.25">
      <c r="A382" s="182" t="str">
        <f>VLOOKUP(C382,#REF!,2,FALSE)</f>
        <v>13 Nov 2024</v>
      </c>
      <c r="C382" s="186" t="s">
        <v>625</v>
      </c>
      <c r="E382" s="180" t="str">
        <f>VLOOKUP(C382,#REF!,6,FALSE)</f>
        <v>Chapmans Garden Machinery Ltd</v>
      </c>
      <c r="F382" s="183"/>
      <c r="G382" s="184">
        <f>SUMIF(#REF!,C382,#REF!)</f>
        <v>1036.93</v>
      </c>
      <c r="I382" s="2" t="str">
        <f>VLOOKUP(C382,#REF!,10,FALSE)</f>
        <v>SG, P &amp; OS Additional Cost</v>
      </c>
      <c r="K382" s="180" t="str">
        <f>VLOOKUP(C382,#REF!,12,FALSE)</f>
        <v>Vehicle &amp; Plant Repairs</v>
      </c>
    </row>
    <row r="383" spans="1:13" x14ac:dyDescent="0.25">
      <c r="A383" s="182" t="str">
        <f>VLOOKUP(C383,#REF!,2,FALSE)</f>
        <v>13 Nov 2024</v>
      </c>
      <c r="C383" s="186" t="s">
        <v>626</v>
      </c>
      <c r="E383" s="180" t="str">
        <f>VLOOKUP(C383,#REF!,6,FALSE)</f>
        <v>Premier Mobility (UK) Limited</v>
      </c>
      <c r="F383" s="183"/>
      <c r="G383" s="184">
        <f>SUMIF(#REF!,C383,#REF!)</f>
        <v>632.95000000000005</v>
      </c>
      <c r="I383" s="2" t="str">
        <f>VLOOKUP(C383,#REF!,10,FALSE)</f>
        <v>General Repairs</v>
      </c>
      <c r="K383" s="180" t="str">
        <f>VLOOKUP(C383,#REF!,12,FALSE)</f>
        <v>Electrical repairs &amp; maint</v>
      </c>
    </row>
    <row r="384" spans="1:13" x14ac:dyDescent="0.25">
      <c r="A384" s="182" t="str">
        <f>VLOOKUP(C384,#REF!,2,FALSE)</f>
        <v>06 Nov 2024</v>
      </c>
      <c r="C384" s="186" t="s">
        <v>627</v>
      </c>
      <c r="E384" s="180" t="str">
        <f>VLOOKUP(C384,#REF!,6,FALSE)</f>
        <v>Broad Oak Properties Limited</v>
      </c>
      <c r="F384" s="183"/>
      <c r="G384" s="184">
        <f>SUMIF(#REF!,C384,#REF!)</f>
        <v>8117.56</v>
      </c>
      <c r="I384" s="2" t="str">
        <f>VLOOKUP(C384,#REF!,10,FALSE)</f>
        <v>Social Housing Decarbonisation</v>
      </c>
      <c r="K384" s="180" t="str">
        <f>VLOOKUP(C384,#REF!,12,FALSE)</f>
        <v>Grant/Loan Payments</v>
      </c>
    </row>
    <row r="385" spans="1:11" x14ac:dyDescent="0.25">
      <c r="A385" s="182" t="str">
        <f>VLOOKUP(C385,#REF!,2,FALSE)</f>
        <v>06 Nov 2024</v>
      </c>
      <c r="C385" s="186" t="s">
        <v>628</v>
      </c>
      <c r="E385" s="180" t="str">
        <f>VLOOKUP(C385,#REF!,6,FALSE)</f>
        <v>Broad Oak Properties Limited</v>
      </c>
      <c r="F385" s="183"/>
      <c r="G385" s="184">
        <f>SUMIF(#REF!,C385,#REF!)</f>
        <v>9133.2999999999993</v>
      </c>
      <c r="I385" s="2" t="str">
        <f>VLOOKUP(C385,#REF!,10,FALSE)</f>
        <v>Social Housing Decarbonisation</v>
      </c>
      <c r="K385" s="180" t="str">
        <f>VLOOKUP(C385,#REF!,12,FALSE)</f>
        <v>Grant/Loan Payments</v>
      </c>
    </row>
    <row r="386" spans="1:11" x14ac:dyDescent="0.25">
      <c r="A386" s="182" t="str">
        <f>VLOOKUP(C386,#REF!,2,FALSE)</f>
        <v>06 Nov 2024</v>
      </c>
      <c r="C386" s="186" t="s">
        <v>629</v>
      </c>
      <c r="E386" s="180" t="str">
        <f>VLOOKUP(C386,#REF!,6,FALSE)</f>
        <v>Broad Oak Properties Limited</v>
      </c>
      <c r="F386" s="183"/>
      <c r="G386" s="184">
        <f>SUMIF(#REF!,C386,#REF!)</f>
        <v>8702.76</v>
      </c>
      <c r="I386" s="2" t="str">
        <f>VLOOKUP(C386,#REF!,10,FALSE)</f>
        <v>Social Housing Decarbonisation</v>
      </c>
      <c r="K386" s="180" t="str">
        <f>VLOOKUP(C386,#REF!,12,FALSE)</f>
        <v>Grant/Loan Payments</v>
      </c>
    </row>
    <row r="387" spans="1:11" x14ac:dyDescent="0.25">
      <c r="A387" s="182" t="str">
        <f>VLOOKUP(C387,#REF!,2,FALSE)</f>
        <v>06 Nov 2024</v>
      </c>
      <c r="C387" s="186" t="s">
        <v>630</v>
      </c>
      <c r="E387" s="180" t="str">
        <f>VLOOKUP(C387,#REF!,6,FALSE)</f>
        <v>Broad Oak Properties Limited</v>
      </c>
      <c r="F387" s="183"/>
      <c r="G387" s="184">
        <f>SUMIF(#REF!,C387,#REF!)</f>
        <v>8535.56</v>
      </c>
      <c r="I387" s="2" t="str">
        <f>VLOOKUP(C387,#REF!,10,FALSE)</f>
        <v>Social Housing Decarbonisation</v>
      </c>
      <c r="K387" s="180" t="str">
        <f>VLOOKUP(C387,#REF!,12,FALSE)</f>
        <v>Grant/Loan Payments</v>
      </c>
    </row>
    <row r="388" spans="1:11" x14ac:dyDescent="0.25">
      <c r="A388" s="182" t="str">
        <f>VLOOKUP(C388,#REF!,2,FALSE)</f>
        <v>06 Nov 2024</v>
      </c>
      <c r="C388" s="186" t="s">
        <v>631</v>
      </c>
      <c r="E388" s="180" t="str">
        <f>VLOOKUP(C388,#REF!,6,FALSE)</f>
        <v>Broad Oak Properties Limited</v>
      </c>
      <c r="F388" s="183"/>
      <c r="G388" s="184">
        <f>SUMIF(#REF!,C388,#REF!)</f>
        <v>9549.2099999999991</v>
      </c>
      <c r="I388" s="2" t="str">
        <f>VLOOKUP(C388,#REF!,10,FALSE)</f>
        <v>Social Housing Decarbonisation</v>
      </c>
      <c r="K388" s="180" t="str">
        <f>VLOOKUP(C388,#REF!,12,FALSE)</f>
        <v>Grant/Loan Payments</v>
      </c>
    </row>
    <row r="389" spans="1:11" x14ac:dyDescent="0.25">
      <c r="A389" s="182" t="str">
        <f>VLOOKUP(C389,#REF!,2,FALSE)</f>
        <v>06 Nov 2024</v>
      </c>
      <c r="C389" s="186" t="s">
        <v>632</v>
      </c>
      <c r="E389" s="180" t="str">
        <f>VLOOKUP(C389,#REF!,6,FALSE)</f>
        <v>Broad Oak Properties Limited</v>
      </c>
      <c r="F389" s="183"/>
      <c r="G389" s="184">
        <f>SUMIF(#REF!,C389,#REF!)</f>
        <v>8535.56</v>
      </c>
      <c r="I389" s="2" t="str">
        <f>VLOOKUP(C389,#REF!,10,FALSE)</f>
        <v>Social Housing Decarbonisation</v>
      </c>
      <c r="K389" s="180" t="str">
        <f>VLOOKUP(C389,#REF!,12,FALSE)</f>
        <v>Grant/Loan Payments</v>
      </c>
    </row>
    <row r="390" spans="1:11" x14ac:dyDescent="0.25">
      <c r="A390" s="182" t="str">
        <f>VLOOKUP(C390,#REF!,2,FALSE)</f>
        <v>06 Nov 2024</v>
      </c>
      <c r="C390" s="186" t="s">
        <v>633</v>
      </c>
      <c r="E390" s="180" t="str">
        <f>VLOOKUP(C390,#REF!,6,FALSE)</f>
        <v>Broad Oak Properties Limited</v>
      </c>
      <c r="F390" s="183"/>
      <c r="G390" s="184">
        <f>SUMIF(#REF!,C390,#REF!)</f>
        <v>10073.799999999999</v>
      </c>
      <c r="I390" s="2" t="str">
        <f>VLOOKUP(C390,#REF!,10,FALSE)</f>
        <v>Social Housing Decarbonisation</v>
      </c>
      <c r="K390" s="180" t="str">
        <f>VLOOKUP(C390,#REF!,12,FALSE)</f>
        <v>Grant/Loan Payments</v>
      </c>
    </row>
    <row r="391" spans="1:11" x14ac:dyDescent="0.25">
      <c r="A391" s="182" t="str">
        <f>VLOOKUP(C391,#REF!,2,FALSE)</f>
        <v>06 Nov 2024</v>
      </c>
      <c r="C391" s="186" t="s">
        <v>634</v>
      </c>
      <c r="E391" s="180" t="str">
        <f>VLOOKUP(C391,#REF!,6,FALSE)</f>
        <v>Broad Oak Properties Limited</v>
      </c>
      <c r="F391" s="183"/>
      <c r="G391" s="184">
        <f>SUMIF(#REF!,C391,#REF!)</f>
        <v>8535.56</v>
      </c>
      <c r="I391" s="2" t="str">
        <f>VLOOKUP(C391,#REF!,10,FALSE)</f>
        <v>Social Housing Decarbonisation</v>
      </c>
      <c r="K391" s="180" t="str">
        <f>VLOOKUP(C391,#REF!,12,FALSE)</f>
        <v>Grant/Loan Payments</v>
      </c>
    </row>
    <row r="392" spans="1:11" x14ac:dyDescent="0.25">
      <c r="A392" s="182" t="str">
        <f>VLOOKUP(C392,#REF!,2,FALSE)</f>
        <v>06 Nov 2024</v>
      </c>
      <c r="C392" s="186" t="s">
        <v>635</v>
      </c>
      <c r="E392" s="180" t="str">
        <f>VLOOKUP(C392,#REF!,6,FALSE)</f>
        <v>Broad Oak Properties Limited</v>
      </c>
      <c r="F392" s="183"/>
      <c r="G392" s="184">
        <f>SUMIF(#REF!,C392,#REF!)</f>
        <v>9591.01</v>
      </c>
      <c r="I392" s="2" t="str">
        <f>VLOOKUP(C392,#REF!,10,FALSE)</f>
        <v>Social Housing Decarbonisation</v>
      </c>
      <c r="K392" s="180" t="str">
        <f>VLOOKUP(C392,#REF!,12,FALSE)</f>
        <v>Grant/Loan Payments</v>
      </c>
    </row>
    <row r="393" spans="1:11" x14ac:dyDescent="0.25">
      <c r="A393" s="182" t="str">
        <f>VLOOKUP(C393,#REF!,2,FALSE)</f>
        <v>06 Nov 2024</v>
      </c>
      <c r="C393" s="186" t="s">
        <v>636</v>
      </c>
      <c r="E393" s="180" t="str">
        <f>VLOOKUP(C393,#REF!,6,FALSE)</f>
        <v>Broad Oak Properties Limited</v>
      </c>
      <c r="F393" s="183"/>
      <c r="G393" s="184">
        <f>SUMIF(#REF!,C393,#REF!)</f>
        <v>8723.66</v>
      </c>
      <c r="I393" s="2" t="str">
        <f>VLOOKUP(C393,#REF!,10,FALSE)</f>
        <v>Social Housing Decarbonisation</v>
      </c>
      <c r="K393" s="180" t="str">
        <f>VLOOKUP(C393,#REF!,12,FALSE)</f>
        <v>Grant/Loan Payments</v>
      </c>
    </row>
    <row r="394" spans="1:11" x14ac:dyDescent="0.25">
      <c r="A394" s="182" t="str">
        <f>VLOOKUP(C394,#REF!,2,FALSE)</f>
        <v>20 Nov 2024</v>
      </c>
      <c r="C394" s="186" t="s">
        <v>637</v>
      </c>
      <c r="E394" s="180" t="str">
        <f>VLOOKUP(C394,#REF!,6,FALSE)</f>
        <v>Nominet</v>
      </c>
      <c r="F394" s="183"/>
      <c r="G394" s="184">
        <f>SUMIF(#REF!,C394,#REF!)</f>
        <v>425.24</v>
      </c>
      <c r="I394" s="2" t="str">
        <f>VLOOKUP(C394,#REF!,10,FALSE)</f>
        <v>ICT Section</v>
      </c>
      <c r="K394" s="180" t="str">
        <f>VLOOKUP(C394,#REF!,12,FALSE)</f>
        <v>Computer Software</v>
      </c>
    </row>
    <row r="395" spans="1:11" x14ac:dyDescent="0.25">
      <c r="A395" s="182" t="str">
        <f>VLOOKUP(C395,#REF!,2,FALSE)</f>
        <v>06 Nov 2024</v>
      </c>
      <c r="C395" s="186" t="s">
        <v>638</v>
      </c>
      <c r="E395" s="180" t="str">
        <f>VLOOKUP(C395,#REF!,6,FALSE)</f>
        <v>EDF ENERGY CUSTOMERS PLC</v>
      </c>
      <c r="F395" s="183"/>
      <c r="G395" s="184">
        <f>SUMIF(#REF!,C395,#REF!)</f>
        <v>564.01</v>
      </c>
      <c r="I395" s="2" t="str">
        <f>VLOOKUP(C395,#REF!,10,FALSE)</f>
        <v>Wigston Fields (The Poplars)</v>
      </c>
      <c r="K395" s="180" t="str">
        <f>VLOOKUP(C395,#REF!,12,FALSE)</f>
        <v>Electricity</v>
      </c>
    </row>
    <row r="396" spans="1:11" x14ac:dyDescent="0.25">
      <c r="A396" s="182" t="str">
        <f>VLOOKUP(C396,#REF!,2,FALSE)</f>
        <v>06 Nov 2024</v>
      </c>
      <c r="C396" s="186" t="s">
        <v>639</v>
      </c>
      <c r="E396" s="180" t="str">
        <f>VLOOKUP(C396,#REF!,6,FALSE)</f>
        <v>EDF ENERGY CUSTOMERS PLC</v>
      </c>
      <c r="F396" s="183"/>
      <c r="G396" s="184">
        <f>SUMIF(#REF!,C396,#REF!)</f>
        <v>-564.07000000000005</v>
      </c>
      <c r="I396" s="2" t="str">
        <f>VLOOKUP(C396,#REF!,10,FALSE)</f>
        <v>Wigston Fields (The Poplars)</v>
      </c>
      <c r="K396" s="180" t="str">
        <f>VLOOKUP(C396,#REF!,12,FALSE)</f>
        <v>Electricity</v>
      </c>
    </row>
    <row r="397" spans="1:11" x14ac:dyDescent="0.25">
      <c r="A397" s="182" t="str">
        <f>VLOOKUP(C397,#REF!,2,FALSE)</f>
        <v>20 Nov 2024</v>
      </c>
      <c r="C397" s="186" t="s">
        <v>640</v>
      </c>
      <c r="E397" s="180" t="str">
        <f>VLOOKUP(C397,#REF!,6,FALSE)</f>
        <v>OCEAN MEDIA GROUP LTD</v>
      </c>
      <c r="F397" s="183"/>
      <c r="G397" s="184">
        <f>SUMIF(#REF!,C397,#REF!)</f>
        <v>1218</v>
      </c>
      <c r="I397" s="2" t="str">
        <f>VLOOKUP(C397,#REF!,10,FALSE)</f>
        <v>Estates Management</v>
      </c>
      <c r="K397" s="180" t="str">
        <f>VLOOKUP(C397,#REF!,12,FALSE)</f>
        <v>Journals/Books/Subscriptions</v>
      </c>
    </row>
    <row r="398" spans="1:11" x14ac:dyDescent="0.25">
      <c r="A398" s="182" t="str">
        <f>VLOOKUP(C398,#REF!,2,FALSE)</f>
        <v>06 Nov 2024</v>
      </c>
      <c r="C398" s="186" t="s">
        <v>641</v>
      </c>
      <c r="E398" s="180" t="str">
        <f>VLOOKUP(C398,#REF!,6,FALSE)</f>
        <v>PHOENIX SOFTWARE LTD</v>
      </c>
      <c r="F398" s="183"/>
      <c r="G398" s="184">
        <f>SUMIF(#REF!,C398,#REF!)</f>
        <v>73540</v>
      </c>
      <c r="I398" s="2" t="str">
        <f>VLOOKUP(C398,#REF!,10,FALSE)</f>
        <v>ICT Section</v>
      </c>
      <c r="K398" s="180" t="str">
        <f>VLOOKUP(C398,#REF!,12,FALSE)</f>
        <v>Computer Software</v>
      </c>
    </row>
    <row r="399" spans="1:11" x14ac:dyDescent="0.25">
      <c r="A399" s="182" t="str">
        <f>VLOOKUP(C399,#REF!,2,FALSE)</f>
        <v>06 Nov 2024</v>
      </c>
      <c r="C399" s="186" t="s">
        <v>642</v>
      </c>
      <c r="E399" s="180" t="str">
        <f>VLOOKUP(C399,#REF!,6,FALSE)</f>
        <v>PHOENIX SOFTWARE LTD</v>
      </c>
      <c r="F399" s="183"/>
      <c r="G399" s="184">
        <f>SUMIF(#REF!,C399,#REF!)</f>
        <v>-73440</v>
      </c>
      <c r="I399" s="2" t="str">
        <f>VLOOKUP(C399,#REF!,10,FALSE)</f>
        <v>ICT Section</v>
      </c>
      <c r="K399" s="180" t="str">
        <f>VLOOKUP(C399,#REF!,12,FALSE)</f>
        <v>Computer Software</v>
      </c>
    </row>
    <row r="400" spans="1:11" x14ac:dyDescent="0.25">
      <c r="A400" s="182" t="str">
        <f>VLOOKUP(C400,#REF!,2,FALSE)</f>
        <v>20 Nov 2024</v>
      </c>
      <c r="C400" s="186" t="s">
        <v>643</v>
      </c>
      <c r="E400" s="180" t="str">
        <f>VLOOKUP(C400,#REF!,6,FALSE)</f>
        <v>Click Travel Limited</v>
      </c>
      <c r="F400" s="183"/>
      <c r="G400" s="184">
        <f>SUMIF(#REF!,C400,#REF!)</f>
        <v>19902.009999999998</v>
      </c>
      <c r="I400" s="2" t="str">
        <f>VLOOKUP(C400,#REF!,10,FALSE)</f>
        <v>Homelessness</v>
      </c>
      <c r="K400" s="180" t="str">
        <f>VLOOKUP(C400,#REF!,12,FALSE)</f>
        <v>Emergency Accomodation</v>
      </c>
    </row>
    <row r="401" spans="1:11" x14ac:dyDescent="0.25">
      <c r="A401" s="182" t="str">
        <f>VLOOKUP(C401,#REF!,2,FALSE)</f>
        <v>20 Nov 2024</v>
      </c>
      <c r="C401" s="186" t="s">
        <v>644</v>
      </c>
      <c r="E401" s="180" t="str">
        <f>VLOOKUP(C401,#REF!,6,FALSE)</f>
        <v>QS Recruitment Ltd</v>
      </c>
      <c r="F401" s="183"/>
      <c r="G401" s="184">
        <f>SUMIF(#REF!,C401,#REF!)</f>
        <v>1949.16</v>
      </c>
      <c r="I401" s="2" t="str">
        <f>VLOOKUP(C401,#REF!,10,FALSE)</f>
        <v>Refuse Collection</v>
      </c>
      <c r="K401" s="180" t="str">
        <f>VLOOKUP(C401,#REF!,12,FALSE)</f>
        <v>Hired Staff</v>
      </c>
    </row>
    <row r="402" spans="1:11" x14ac:dyDescent="0.25">
      <c r="A402" s="182" t="str">
        <f>VLOOKUP(C402,#REF!,2,FALSE)</f>
        <v>06 Nov 2024</v>
      </c>
      <c r="C402" s="186" t="s">
        <v>645</v>
      </c>
      <c r="E402" s="180" t="str">
        <f>VLOOKUP(C402,#REF!,6,FALSE)</f>
        <v>Racecourse LTD</v>
      </c>
      <c r="F402" s="183"/>
      <c r="G402" s="184">
        <f>SUMIF(#REF!,C402,#REF!)</f>
        <v>1764</v>
      </c>
      <c r="I402" s="2" t="str">
        <f>VLOOKUP(C402,#REF!,10,FALSE)</f>
        <v>Homelessness</v>
      </c>
      <c r="K402" s="180" t="str">
        <f>VLOOKUP(C402,#REF!,12,FALSE)</f>
        <v>Emergency Accomodation</v>
      </c>
    </row>
    <row r="403" spans="1:11" x14ac:dyDescent="0.25">
      <c r="A403" s="182" t="str">
        <f>VLOOKUP(C403,#REF!,2,FALSE)</f>
        <v>06 Nov 2024</v>
      </c>
      <c r="C403" s="186" t="s">
        <v>646</v>
      </c>
      <c r="E403" s="180" t="str">
        <f>VLOOKUP(C403,#REF!,6,FALSE)</f>
        <v>SEVERN TRENT WATER LTD</v>
      </c>
      <c r="F403" s="183"/>
      <c r="G403" s="184">
        <f>SUMIF(#REF!,C403,#REF!)</f>
        <v>2364.7800000000002</v>
      </c>
      <c r="I403" s="2" t="str">
        <f>VLOOKUP(C403,#REF!,10,FALSE)</f>
        <v>Marriott House OlderPersonServ</v>
      </c>
      <c r="K403" s="180" t="str">
        <f>VLOOKUP(C403,#REF!,12,FALSE)</f>
        <v>Water</v>
      </c>
    </row>
    <row r="404" spans="1:11" x14ac:dyDescent="0.25">
      <c r="A404" s="182" t="str">
        <f>VLOOKUP(C404,#REF!,2,FALSE)</f>
        <v>20 Nov 2024</v>
      </c>
      <c r="C404" s="186" t="s">
        <v>647</v>
      </c>
      <c r="E404" s="180" t="str">
        <f>VLOOKUP(C404,#REF!,6,FALSE)</f>
        <v>Leisure Energy Ltd</v>
      </c>
      <c r="F404" s="183"/>
      <c r="G404" s="184">
        <f>SUMIF(#REF!,C404,#REF!)</f>
        <v>36963.08</v>
      </c>
      <c r="I404" s="2" t="str">
        <f>VLOOKUP(C404,#REF!,10,FALSE)</f>
        <v>Wigston Pool Photovoltaics</v>
      </c>
      <c r="K404" s="180" t="str">
        <f>VLOOKUP(C404,#REF!,12,FALSE)</f>
        <v>Electrical repairs &amp; maint</v>
      </c>
    </row>
    <row r="405" spans="1:11" x14ac:dyDescent="0.25">
      <c r="A405" s="182" t="str">
        <f>VLOOKUP(C405,#REF!,2,FALSE)</f>
        <v>06 Nov 2024</v>
      </c>
      <c r="C405" s="186" t="s">
        <v>648</v>
      </c>
      <c r="E405" s="180" t="str">
        <f>VLOOKUP(C405,#REF!,6,FALSE)</f>
        <v>AJM (Derby) Ltd T/A AJM Recruitment</v>
      </c>
      <c r="F405" s="183"/>
      <c r="G405" s="184">
        <f>SUMIF(#REF!,C405,#REF!)</f>
        <v>788.47</v>
      </c>
      <c r="I405" s="2" t="str">
        <f>VLOOKUP(C405,#REF!,10,FALSE)</f>
        <v>Refuse Collection</v>
      </c>
      <c r="K405" s="180" t="str">
        <f>VLOOKUP(C405,#REF!,12,FALSE)</f>
        <v>Hired Staff</v>
      </c>
    </row>
    <row r="406" spans="1:11" x14ac:dyDescent="0.25">
      <c r="A406" s="182" t="str">
        <f>VLOOKUP(C406,#REF!,2,FALSE)</f>
        <v>06 Nov 2024</v>
      </c>
      <c r="C406" s="186" t="s">
        <v>649</v>
      </c>
      <c r="E406" s="180" t="str">
        <f>VLOOKUP(C406,#REF!,6,FALSE)</f>
        <v>Watt Plastics Ltd</v>
      </c>
      <c r="F406" s="183"/>
      <c r="G406" s="184">
        <f>SUMIF(#REF!,C406,#REF!)</f>
        <v>2407</v>
      </c>
      <c r="I406" s="2" t="str">
        <f>VLOOKUP(C406,#REF!,10,FALSE)</f>
        <v>Economic Development</v>
      </c>
      <c r="K406" s="180" t="str">
        <f>VLOOKUP(C406,#REF!,12,FALSE)</f>
        <v>Christmas Lights</v>
      </c>
    </row>
    <row r="407" spans="1:11" x14ac:dyDescent="0.25">
      <c r="A407" s="182" t="str">
        <f>VLOOKUP(C407,#REF!,2,FALSE)</f>
        <v>27 Nov 2024</v>
      </c>
      <c r="C407" s="186" t="s">
        <v>650</v>
      </c>
      <c r="E407" s="180" t="str">
        <f>VLOOKUP(C407,#REF!,6,FALSE)</f>
        <v>AJM (Derby) Ltd T/A AJM Recruitment</v>
      </c>
      <c r="F407" s="183"/>
      <c r="G407" s="184">
        <f>SUMIF(#REF!,C407,#REF!)</f>
        <v>319.64999999999998</v>
      </c>
      <c r="I407" s="2" t="str">
        <f>VLOOKUP(C407,#REF!,10,FALSE)</f>
        <v>Refuse Collection</v>
      </c>
      <c r="K407" s="180" t="str">
        <f>VLOOKUP(C407,#REF!,12,FALSE)</f>
        <v>Hired Staff</v>
      </c>
    </row>
    <row r="408" spans="1:11" x14ac:dyDescent="0.25">
      <c r="A408" s="182" t="str">
        <f>VLOOKUP(C408,#REF!,2,FALSE)</f>
        <v>27 Nov 2024</v>
      </c>
      <c r="C408" s="186" t="s">
        <v>651</v>
      </c>
      <c r="E408" s="180" t="str">
        <f>VLOOKUP(C408,#REF!,6,FALSE)</f>
        <v>UK GAS SERVICES LIMITED</v>
      </c>
      <c r="F408" s="183"/>
      <c r="G408" s="184">
        <f>SUMIF(#REF!,C408,#REF!)</f>
        <v>629.57000000000005</v>
      </c>
      <c r="I408" s="2" t="str">
        <f>VLOOKUP(C408,#REF!,10,FALSE)</f>
        <v>Void Property Repairs</v>
      </c>
      <c r="K408" s="180" t="str">
        <f>VLOOKUP(C408,#REF!,12,FALSE)</f>
        <v>Premises Repair Contractors</v>
      </c>
    </row>
    <row r="409" spans="1:11" x14ac:dyDescent="0.25">
      <c r="A409" s="182" t="str">
        <f>VLOOKUP(C409,#REF!,2,FALSE)</f>
        <v>27 Nov 2024</v>
      </c>
      <c r="C409" s="186" t="s">
        <v>652</v>
      </c>
      <c r="E409" s="180" t="str">
        <f>VLOOKUP(C409,#REF!,6,FALSE)</f>
        <v>H2O Nationwide Ltd</v>
      </c>
      <c r="F409" s="183"/>
      <c r="G409" s="184">
        <f>SUMIF(#REF!,C409,#REF!)</f>
        <v>511</v>
      </c>
      <c r="I409" s="2" t="str">
        <f>VLOOKUP(C409,#REF!,10,FALSE)</f>
        <v>Marriott House Flats</v>
      </c>
      <c r="K409" s="180" t="str">
        <f>VLOOKUP(C409,#REF!,12,FALSE)</f>
        <v>Premises Repair Contractors</v>
      </c>
    </row>
    <row r="410" spans="1:11" x14ac:dyDescent="0.25">
      <c r="A410" s="182" t="str">
        <f>VLOOKUP(C410,#REF!,2,FALSE)</f>
        <v>27 Nov 2024</v>
      </c>
      <c r="C410" s="186" t="s">
        <v>653</v>
      </c>
      <c r="E410" s="180" t="str">
        <f>VLOOKUP(C410,#REF!,6,FALSE)</f>
        <v>Commercial Cleaning Services Wigston</v>
      </c>
      <c r="F410" s="183"/>
      <c r="G410" s="184">
        <f>SUMIF(#REF!,C410,#REF!)</f>
        <v>264</v>
      </c>
      <c r="I410" s="2" t="str">
        <f>VLOOKUP(C410,#REF!,10,FALSE)</f>
        <v>Brocks Hill Council Offices</v>
      </c>
      <c r="K410" s="180" t="str">
        <f>VLOOKUP(C410,#REF!,12,FALSE)</f>
        <v>Contract Cleaning</v>
      </c>
    </row>
    <row r="411" spans="1:11" x14ac:dyDescent="0.25">
      <c r="A411" s="182" t="str">
        <f>VLOOKUP(C411,#REF!,2,FALSE)</f>
        <v>27 Nov 2024</v>
      </c>
      <c r="C411" s="186" t="s">
        <v>654</v>
      </c>
      <c r="E411" s="180" t="str">
        <f>VLOOKUP(C411,#REF!,6,FALSE)</f>
        <v>Softcat Plc</v>
      </c>
      <c r="F411" s="183"/>
      <c r="G411" s="184">
        <f>SUMIF(#REF!,C411,#REF!)</f>
        <v>10300</v>
      </c>
      <c r="I411" s="2" t="str">
        <f>VLOOKUP(C411,#REF!,10,FALSE)</f>
        <v>ICT Section</v>
      </c>
      <c r="K411" s="180" t="str">
        <f>VLOOKUP(C411,#REF!,12,FALSE)</f>
        <v>Professional Services</v>
      </c>
    </row>
    <row r="412" spans="1:11" x14ac:dyDescent="0.25">
      <c r="A412" s="182" t="str">
        <f>VLOOKUP(C412,#REF!,2,FALSE)</f>
        <v>27 Nov 2024</v>
      </c>
      <c r="C412" s="186" t="s">
        <v>655</v>
      </c>
      <c r="E412" s="180" t="str">
        <f>VLOOKUP(C412,#REF!,6,FALSE)</f>
        <v>GARY HOWARD SERVICES</v>
      </c>
      <c r="F412" s="183"/>
      <c r="G412" s="184">
        <f>SUMIF(#REF!,C412,#REF!)</f>
        <v>1033.33</v>
      </c>
      <c r="I412" s="2" t="str">
        <f>VLOOKUP(C412,#REF!,10,FALSE)</f>
        <v>Burgess Street Flats</v>
      </c>
      <c r="K412" s="180" t="str">
        <f>VLOOKUP(C412,#REF!,12,FALSE)</f>
        <v>Premises Repair Contractors</v>
      </c>
    </row>
    <row r="413" spans="1:11" x14ac:dyDescent="0.25">
      <c r="A413" s="182" t="str">
        <f>VLOOKUP(C413,#REF!,2,FALSE)</f>
        <v>27 Nov 2024</v>
      </c>
      <c r="C413" s="186" t="s">
        <v>656</v>
      </c>
      <c r="E413" s="180" t="str">
        <f>VLOOKUP(C413,#REF!,6,FALSE)</f>
        <v>GARY HOWARD SERVICES</v>
      </c>
      <c r="F413" s="183"/>
      <c r="G413" s="184">
        <f>SUMIF(#REF!,C413,#REF!)</f>
        <v>1033.33</v>
      </c>
      <c r="I413" s="2" t="str">
        <f>VLOOKUP(C413,#REF!,10,FALSE)</f>
        <v>Junction Road Flats</v>
      </c>
      <c r="K413" s="180" t="str">
        <f>VLOOKUP(C413,#REF!,12,FALSE)</f>
        <v>Premises Repair Contractors</v>
      </c>
    </row>
    <row r="414" spans="1:11" x14ac:dyDescent="0.25">
      <c r="A414" s="182" t="str">
        <f>VLOOKUP(C414,#REF!,2,FALSE)</f>
        <v>27 Nov 2024</v>
      </c>
      <c r="C414" s="186" t="s">
        <v>657</v>
      </c>
      <c r="E414" s="180" t="str">
        <f>VLOOKUP(C414,#REF!,6,FALSE)</f>
        <v>GARY HOWARD SERVICES</v>
      </c>
      <c r="F414" s="183"/>
      <c r="G414" s="184">
        <f>SUMIF(#REF!,C414,#REF!)</f>
        <v>1033.33</v>
      </c>
      <c r="I414" s="2" t="str">
        <f>VLOOKUP(C414,#REF!,10,FALSE)</f>
        <v>Maromme Square Flats</v>
      </c>
      <c r="K414" s="180" t="str">
        <f>VLOOKUP(C414,#REF!,12,FALSE)</f>
        <v>Premises Repair Contractors</v>
      </c>
    </row>
    <row r="415" spans="1:11" x14ac:dyDescent="0.25">
      <c r="A415" s="182" t="str">
        <f>VLOOKUP(C415,#REF!,2,FALSE)</f>
        <v>27 Nov 2024</v>
      </c>
      <c r="C415" s="186" t="s">
        <v>658</v>
      </c>
      <c r="E415" s="180" t="str">
        <f>VLOOKUP(C415,#REF!,6,FALSE)</f>
        <v>GARY HOWARD SERVICES</v>
      </c>
      <c r="F415" s="183"/>
      <c r="G415" s="184">
        <f>SUMIF(#REF!,C415,#REF!)</f>
        <v>528</v>
      </c>
      <c r="I415" s="2" t="str">
        <f>VLOOKUP(C415,#REF!,10,FALSE)</f>
        <v>Cleaning Service</v>
      </c>
      <c r="K415" s="180" t="str">
        <f>VLOOKUP(C415,#REF!,12,FALSE)</f>
        <v>Other Cleaning</v>
      </c>
    </row>
    <row r="416" spans="1:11" x14ac:dyDescent="0.25">
      <c r="A416" s="182" t="str">
        <f>VLOOKUP(C416,#REF!,2,FALSE)</f>
        <v>27 Nov 2024</v>
      </c>
      <c r="C416" s="186" t="s">
        <v>659</v>
      </c>
      <c r="E416" s="180" t="str">
        <f>VLOOKUP(C416,#REF!,6,FALSE)</f>
        <v>GARY HOWARD SERVICES</v>
      </c>
      <c r="F416" s="183"/>
      <c r="G416" s="184">
        <f>SUMIF(#REF!,C416,#REF!)</f>
        <v>395</v>
      </c>
      <c r="I416" s="2" t="str">
        <f>VLOOKUP(C416,#REF!,10,FALSE)</f>
        <v>Boulter Crescent Flats</v>
      </c>
      <c r="K416" s="180" t="str">
        <f>VLOOKUP(C416,#REF!,12,FALSE)</f>
        <v>Premises Repair Contractors</v>
      </c>
    </row>
    <row r="417" spans="1:11" x14ac:dyDescent="0.25">
      <c r="A417" s="182" t="str">
        <f>VLOOKUP(C417,#REF!,2,FALSE)</f>
        <v>27 Nov 2024</v>
      </c>
      <c r="C417" s="186" t="s">
        <v>660</v>
      </c>
      <c r="E417" s="180" t="str">
        <f>VLOOKUP(C417,#REF!,6,FALSE)</f>
        <v>GARY HOWARD SERVICES</v>
      </c>
      <c r="F417" s="183"/>
      <c r="G417" s="184">
        <f>SUMIF(#REF!,C417,#REF!)</f>
        <v>395</v>
      </c>
      <c r="I417" s="2" t="str">
        <f>VLOOKUP(C417,#REF!,10,FALSE)</f>
        <v>Boulter Crescent Flats</v>
      </c>
      <c r="K417" s="180" t="str">
        <f>VLOOKUP(C417,#REF!,12,FALSE)</f>
        <v>Premises Repair Contractors</v>
      </c>
    </row>
    <row r="418" spans="1:11" x14ac:dyDescent="0.25">
      <c r="A418" s="182" t="str">
        <f>VLOOKUP(C418,#REF!,2,FALSE)</f>
        <v>27 Nov 2024</v>
      </c>
      <c r="C418" s="186" t="s">
        <v>661</v>
      </c>
      <c r="E418" s="180" t="str">
        <f>VLOOKUP(C418,#REF!,6,FALSE)</f>
        <v>GARY HOWARD SERVICES</v>
      </c>
      <c r="F418" s="183"/>
      <c r="G418" s="184">
        <f>SUMIF(#REF!,C418,#REF!)</f>
        <v>285</v>
      </c>
      <c r="I418" s="2" t="str">
        <f>VLOOKUP(C418,#REF!,10,FALSE)</f>
        <v>Borough Engineering</v>
      </c>
      <c r="K418" s="180" t="str">
        <f>VLOOKUP(C418,#REF!,12,FALSE)</f>
        <v>Signage</v>
      </c>
    </row>
    <row r="419" spans="1:11" x14ac:dyDescent="0.25">
      <c r="A419" s="182" t="str">
        <f>VLOOKUP(C419,#REF!,2,FALSE)</f>
        <v>27 Nov 2024</v>
      </c>
      <c r="C419" s="186" t="s">
        <v>662</v>
      </c>
      <c r="E419" s="180" t="str">
        <f>VLOOKUP(C419,#REF!,6,FALSE)</f>
        <v>GARY HOWARD SERVICES</v>
      </c>
      <c r="F419" s="183"/>
      <c r="G419" s="184">
        <f>SUMIF(#REF!,C419,#REF!)</f>
        <v>425</v>
      </c>
      <c r="I419" s="2" t="str">
        <f>VLOOKUP(C419,#REF!,10,FALSE)</f>
        <v>General Repairs</v>
      </c>
      <c r="K419" s="180" t="str">
        <f>VLOOKUP(C419,#REF!,12,FALSE)</f>
        <v>Premises Repair Contractors</v>
      </c>
    </row>
    <row r="420" spans="1:11" x14ac:dyDescent="0.25">
      <c r="A420" s="182" t="str">
        <f>VLOOKUP(C420,#REF!,2,FALSE)</f>
        <v>06 Nov 2024</v>
      </c>
      <c r="C420" s="186" t="s">
        <v>663</v>
      </c>
      <c r="E420" s="180" t="str">
        <f>VLOOKUP(C420,#REF!,6,FALSE)</f>
        <v>SECOM PLC</v>
      </c>
      <c r="F420" s="183"/>
      <c r="G420" s="184">
        <f>SUMIF(#REF!,C420,#REF!)</f>
        <v>550.76</v>
      </c>
      <c r="I420" s="2" t="str">
        <f>VLOOKUP(C420,#REF!,10,FALSE)</f>
        <v>Kings Drive Older Person Serv</v>
      </c>
      <c r="K420" s="180" t="str">
        <f>VLOOKUP(C420,#REF!,12,FALSE)</f>
        <v>Alarms</v>
      </c>
    </row>
    <row r="421" spans="1:11" x14ac:dyDescent="0.25">
      <c r="A421" s="182" t="str">
        <f>VLOOKUP(C421,#REF!,2,FALSE)</f>
        <v>27 Nov 2024</v>
      </c>
      <c r="C421" s="186" t="s">
        <v>664</v>
      </c>
      <c r="E421" s="180" t="str">
        <f>VLOOKUP(C421,#REF!,6,FALSE)</f>
        <v>Aquam Water Services Limited</v>
      </c>
      <c r="F421" s="183"/>
      <c r="G421" s="184">
        <f>SUMIF(#REF!,C421,#REF!)</f>
        <v>301.67</v>
      </c>
      <c r="I421" s="2" t="str">
        <f>VLOOKUP(C421,#REF!,10,FALSE)</f>
        <v>Street Cleansing</v>
      </c>
      <c r="K421" s="180" t="str">
        <f>VLOOKUP(C421,#REF!,12,FALSE)</f>
        <v>Equipment Hire</v>
      </c>
    </row>
    <row r="422" spans="1:11" x14ac:dyDescent="0.25">
      <c r="A422" s="182" t="str">
        <f>VLOOKUP(C422,#REF!,2,FALSE)</f>
        <v>13 Nov 2024</v>
      </c>
      <c r="C422" s="186" t="s">
        <v>665</v>
      </c>
      <c r="E422" s="180" t="str">
        <f>VLOOKUP(C422,#REF!,6,FALSE)</f>
        <v>PERCY LORD &amp; SON LTD</v>
      </c>
      <c r="F422" s="183"/>
      <c r="G422" s="184">
        <f>SUMIF(#REF!,C422,#REF!)</f>
        <v>316.66000000000003</v>
      </c>
      <c r="I422" s="2" t="str">
        <f>VLOOKUP(C422,#REF!,10,FALSE)</f>
        <v>Marriott House Flats</v>
      </c>
      <c r="K422" s="180" t="str">
        <f>VLOOKUP(C422,#REF!,12,FALSE)</f>
        <v>Electrical repairs &amp; maint</v>
      </c>
    </row>
    <row r="423" spans="1:11" x14ac:dyDescent="0.25">
      <c r="A423" s="182" t="str">
        <f>VLOOKUP(C423,#REF!,2,FALSE)</f>
        <v>27 Nov 2024</v>
      </c>
      <c r="C423" s="186" t="s">
        <v>666</v>
      </c>
      <c r="E423" s="180" t="str">
        <f>VLOOKUP(C423,#REF!,6,FALSE)</f>
        <v>Pick Protection</v>
      </c>
      <c r="F423" s="183"/>
      <c r="G423" s="184">
        <f>SUMIF(#REF!,C423,#REF!)</f>
        <v>790</v>
      </c>
      <c r="I423" s="2" t="str">
        <f>VLOOKUP(C423,#REF!,10,FALSE)</f>
        <v>ICT Section</v>
      </c>
      <c r="K423" s="180" t="str">
        <f>VLOOKUP(C423,#REF!,12,FALSE)</f>
        <v>Other Licences</v>
      </c>
    </row>
    <row r="424" spans="1:11" x14ac:dyDescent="0.25">
      <c r="A424" s="182" t="str">
        <f>VLOOKUP(C424,#REF!,2,FALSE)</f>
        <v>13 Nov 2024</v>
      </c>
      <c r="C424" s="186" t="s">
        <v>667</v>
      </c>
      <c r="E424" s="180" t="str">
        <f>VLOOKUP(C424,#REF!,6,FALSE)</f>
        <v>Impart Links Limited</v>
      </c>
      <c r="F424" s="183"/>
      <c r="G424" s="184">
        <f>SUMIF(#REF!,C424,#REF!)</f>
        <v>25140</v>
      </c>
      <c r="I424" s="2" t="str">
        <f>VLOOKUP(C424,#REF!,10,FALSE)</f>
        <v>Stock Condition Survey</v>
      </c>
      <c r="K424" s="180" t="str">
        <f>VLOOKUP(C424,#REF!,12,FALSE)</f>
        <v>Premises Repair Contractors</v>
      </c>
    </row>
    <row r="425" spans="1:11" x14ac:dyDescent="0.25">
      <c r="A425" s="182" t="str">
        <f>VLOOKUP(C425,#REF!,2,FALSE)</f>
        <v>27 Nov 2024</v>
      </c>
      <c r="C425" s="186" t="s">
        <v>668</v>
      </c>
      <c r="E425" s="180" t="str">
        <f>VLOOKUP(C425,#REF!,6,FALSE)</f>
        <v>AC-Environmental Consulting Ltd</v>
      </c>
      <c r="F425" s="183"/>
      <c r="G425" s="184">
        <f>SUMIF(#REF!,C425,#REF!)</f>
        <v>425.2</v>
      </c>
      <c r="I425" s="2" t="str">
        <f>VLOOKUP(C425,#REF!,10,FALSE)</f>
        <v>Oadby Depot</v>
      </c>
      <c r="K425" s="180" t="str">
        <f>VLOOKUP(C425,#REF!,12,FALSE)</f>
        <v>Professional Services</v>
      </c>
    </row>
    <row r="426" spans="1:11" x14ac:dyDescent="0.25">
      <c r="A426" s="182" t="str">
        <f>VLOOKUP(C426,#REF!,2,FALSE)</f>
        <v>27 Nov 2024</v>
      </c>
      <c r="C426" s="186" t="s">
        <v>669</v>
      </c>
      <c r="E426" s="180" t="str">
        <f>VLOOKUP(C426,#REF!,6,FALSE)</f>
        <v>KINGS ARMOURED SECURITY SERVS LTD</v>
      </c>
      <c r="F426" s="183"/>
      <c r="G426" s="184">
        <f>SUMIF(#REF!,C426,#REF!)</f>
        <v>788.27</v>
      </c>
      <c r="I426" s="2" t="str">
        <f>VLOOKUP(C426,#REF!,10,FALSE)</f>
        <v>Car Parks</v>
      </c>
      <c r="K426" s="180" t="str">
        <f>VLOOKUP(C426,#REF!,12,FALSE)</f>
        <v>Other Contractors</v>
      </c>
    </row>
    <row r="427" spans="1:11" x14ac:dyDescent="0.25">
      <c r="A427" s="182" t="str">
        <f>VLOOKUP(C427,#REF!,2,FALSE)</f>
        <v>06 Nov 2024</v>
      </c>
      <c r="C427" s="186" t="s">
        <v>670</v>
      </c>
      <c r="E427" s="180" t="str">
        <f>VLOOKUP(C427,#REF!,6,FALSE)</f>
        <v>Vodafone Limited (Cable &amp; Wireless)</v>
      </c>
      <c r="F427" s="183"/>
      <c r="G427" s="184">
        <f>SUMIF(#REF!,C427,#REF!)</f>
        <v>2507.44</v>
      </c>
      <c r="I427" s="2" t="str">
        <f>VLOOKUP(C427,#REF!,10,FALSE)</f>
        <v>ICT Section</v>
      </c>
      <c r="K427" s="180" t="str">
        <f>VLOOKUP(C427,#REF!,12,FALSE)</f>
        <v>Computer Software</v>
      </c>
    </row>
    <row r="428" spans="1:11" x14ac:dyDescent="0.25">
      <c r="A428" s="182" t="str">
        <f>VLOOKUP(C428,#REF!,2,FALSE)</f>
        <v>27 Nov 2024</v>
      </c>
      <c r="C428" s="186" t="s">
        <v>671</v>
      </c>
      <c r="E428" s="180" t="str">
        <f>VLOOKUP(C428,#REF!,6,FALSE)</f>
        <v>Dodd Group (Midlands) Limited</v>
      </c>
      <c r="F428" s="183"/>
      <c r="G428" s="184">
        <f>SUMIF(#REF!,C428,#REF!)</f>
        <v>1227.3499999999999</v>
      </c>
      <c r="I428" s="2" t="str">
        <f>VLOOKUP(C428,#REF!,10,FALSE)</f>
        <v>Countesthorpe Road Flats</v>
      </c>
      <c r="K428" s="180" t="str">
        <f>VLOOKUP(C428,#REF!,12,FALSE)</f>
        <v>Electrical repairs &amp; maint</v>
      </c>
    </row>
    <row r="429" spans="1:11" x14ac:dyDescent="0.25">
      <c r="A429" s="182" t="str">
        <f>VLOOKUP(C429,#REF!,2,FALSE)</f>
        <v>20 Nov 2024</v>
      </c>
      <c r="C429" s="186" t="s">
        <v>672</v>
      </c>
      <c r="E429" s="180" t="str">
        <f>VLOOKUP(C429,#REF!,6,FALSE)</f>
        <v>Thorn Baker Ltd</v>
      </c>
      <c r="F429" s="183"/>
      <c r="G429" s="184">
        <f>SUMIF(#REF!,C429,#REF!)</f>
        <v>604.21</v>
      </c>
      <c r="I429" s="2" t="str">
        <f>VLOOKUP(C429,#REF!,10,FALSE)</f>
        <v>Garden Waste Collection</v>
      </c>
      <c r="K429" s="180" t="str">
        <f>VLOOKUP(C429,#REF!,12,FALSE)</f>
        <v>Hired Staff</v>
      </c>
    </row>
    <row r="430" spans="1:11" x14ac:dyDescent="0.25">
      <c r="A430" s="182" t="str">
        <f>VLOOKUP(C430,#REF!,2,FALSE)</f>
        <v>27 Nov 2024</v>
      </c>
      <c r="C430" s="186" t="s">
        <v>673</v>
      </c>
      <c r="E430" s="180" t="str">
        <f>VLOOKUP(C430,#REF!,6,FALSE)</f>
        <v>Castle Water Limited</v>
      </c>
      <c r="F430" s="183"/>
      <c r="G430" s="184">
        <f>SUMIF(#REF!,C430,#REF!)</f>
        <v>374.26</v>
      </c>
      <c r="I430" s="2" t="str">
        <f>VLOOKUP(C430,#REF!,10,FALSE)</f>
        <v>Car Parks</v>
      </c>
      <c r="K430" s="180" t="str">
        <f>VLOOKUP(C430,#REF!,12,FALSE)</f>
        <v>Water</v>
      </c>
    </row>
    <row r="431" spans="1:11" x14ac:dyDescent="0.25">
      <c r="A431" s="182" t="str">
        <f>VLOOKUP(C431,#REF!,2,FALSE)</f>
        <v>27 Nov 2024</v>
      </c>
      <c r="C431" s="186" t="s">
        <v>674</v>
      </c>
      <c r="E431" s="180" t="str">
        <f>VLOOKUP(C431,#REF!,6,FALSE)</f>
        <v>Castle Water Limited</v>
      </c>
      <c r="F431" s="183"/>
      <c r="G431" s="184">
        <f>SUMIF(#REF!,C431,#REF!)</f>
        <v>374.78</v>
      </c>
      <c r="I431" s="2" t="str">
        <f>VLOOKUP(C431,#REF!,10,FALSE)</f>
        <v>Sports Grounds</v>
      </c>
      <c r="K431" s="180" t="str">
        <f>VLOOKUP(C431,#REF!,12,FALSE)</f>
        <v>Water</v>
      </c>
    </row>
    <row r="432" spans="1:11" x14ac:dyDescent="0.25">
      <c r="A432" s="182" t="str">
        <f>VLOOKUP(C432,#REF!,2,FALSE)</f>
        <v>27 Nov 2024</v>
      </c>
      <c r="C432" s="186" t="s">
        <v>675</v>
      </c>
      <c r="E432" s="180" t="str">
        <f>VLOOKUP(C432,#REF!,6,FALSE)</f>
        <v>Castle Water Limited</v>
      </c>
      <c r="F432" s="183"/>
      <c r="G432" s="184">
        <f>SUMIF(#REF!,C432,#REF!)</f>
        <v>374.26</v>
      </c>
      <c r="I432" s="2" t="str">
        <f>VLOOKUP(C432,#REF!,10,FALSE)</f>
        <v>Car Parks</v>
      </c>
      <c r="K432" s="180" t="str">
        <f>VLOOKUP(C432,#REF!,12,FALSE)</f>
        <v>Water</v>
      </c>
    </row>
    <row r="433" spans="1:11" x14ac:dyDescent="0.25">
      <c r="A433" s="182" t="str">
        <f>VLOOKUP(C433,#REF!,2,FALSE)</f>
        <v>27 Nov 2024</v>
      </c>
      <c r="C433" s="186" t="s">
        <v>676</v>
      </c>
      <c r="E433" s="180" t="str">
        <f>VLOOKUP(C433,#REF!,6,FALSE)</f>
        <v>Castle Water Limited</v>
      </c>
      <c r="F433" s="183"/>
      <c r="G433" s="184">
        <f>SUMIF(#REF!,C433,#REF!)</f>
        <v>374.26</v>
      </c>
      <c r="I433" s="2" t="str">
        <f>VLOOKUP(C433,#REF!,10,FALSE)</f>
        <v>Car Parks</v>
      </c>
      <c r="K433" s="180" t="str">
        <f>VLOOKUP(C433,#REF!,12,FALSE)</f>
        <v>Water</v>
      </c>
    </row>
    <row r="434" spans="1:11" x14ac:dyDescent="0.25">
      <c r="A434" s="182" t="str">
        <f>VLOOKUP(C434,#REF!,2,FALSE)</f>
        <v>27 Nov 2024</v>
      </c>
      <c r="C434" s="186" t="s">
        <v>677</v>
      </c>
      <c r="E434" s="180" t="str">
        <f>VLOOKUP(C434,#REF!,6,FALSE)</f>
        <v>Certas Energy</v>
      </c>
      <c r="F434" s="183"/>
      <c r="G434" s="184">
        <f>SUMIF(#REF!,C434,#REF!)</f>
        <v>5365.85</v>
      </c>
      <c r="I434" s="2" t="str">
        <f>VLOOKUP(C434,#REF!,10,FALSE)</f>
        <v>Stores Control</v>
      </c>
      <c r="K434" s="180" t="str">
        <f>VLOOKUP(C434,#REF!,12,FALSE)</f>
        <v>Depot - Diesel</v>
      </c>
    </row>
    <row r="435" spans="1:11" x14ac:dyDescent="0.25">
      <c r="A435" s="182" t="str">
        <f>VLOOKUP(C435,#REF!,2,FALSE)</f>
        <v>27 Nov 2024</v>
      </c>
      <c r="C435" s="186" t="s">
        <v>678</v>
      </c>
      <c r="E435" s="180" t="str">
        <f>VLOOKUP(C435,#REF!,6,FALSE)</f>
        <v>Chapmans Garden Machinery Ltd</v>
      </c>
      <c r="F435" s="183"/>
      <c r="G435" s="184">
        <f>SUMIF(#REF!,C435,#REF!)</f>
        <v>1468.52</v>
      </c>
      <c r="I435" s="2" t="str">
        <f>VLOOKUP(C435,#REF!,10,FALSE)</f>
        <v>Mechanics Workshop</v>
      </c>
      <c r="K435" s="180" t="str">
        <f>VLOOKUP(C435,#REF!,12,FALSE)</f>
        <v>Hired Staff</v>
      </c>
    </row>
    <row r="436" spans="1:11" x14ac:dyDescent="0.25">
      <c r="A436" s="182" t="str">
        <f>VLOOKUP(C436,#REF!,2,FALSE)</f>
        <v>13 Nov 2024</v>
      </c>
      <c r="C436" s="186" t="s">
        <v>679</v>
      </c>
      <c r="E436" s="180" t="str">
        <f>VLOOKUP(C436,#REF!,6,FALSE)</f>
        <v>F G MOSS &amp; SON</v>
      </c>
      <c r="F436" s="183"/>
      <c r="G436" s="184">
        <f>SUMIF(#REF!,C436,#REF!)</f>
        <v>850</v>
      </c>
      <c r="I436" s="2" t="str">
        <f>VLOOKUP(C436,#REF!,10,FALSE)</f>
        <v>Boulter Crescent Flats</v>
      </c>
      <c r="K436" s="180" t="str">
        <f>VLOOKUP(C436,#REF!,12,FALSE)</f>
        <v>Premises Repair Contractors</v>
      </c>
    </row>
    <row r="437" spans="1:11" x14ac:dyDescent="0.25">
      <c r="A437" s="182" t="str">
        <f>VLOOKUP(C437,#REF!,2,FALSE)</f>
        <v>13 Nov 2024</v>
      </c>
      <c r="C437" s="186" t="s">
        <v>680</v>
      </c>
      <c r="E437" s="180" t="str">
        <f>VLOOKUP(C437,#REF!,6,FALSE)</f>
        <v>F G MOSS &amp; SON</v>
      </c>
      <c r="F437" s="183"/>
      <c r="G437" s="184">
        <f>SUMIF(#REF!,C437,#REF!)</f>
        <v>625</v>
      </c>
      <c r="I437" s="2" t="str">
        <f>VLOOKUP(C437,#REF!,10,FALSE)</f>
        <v>General Repairs</v>
      </c>
      <c r="K437" s="180" t="str">
        <f>VLOOKUP(C437,#REF!,12,FALSE)</f>
        <v>Joinery</v>
      </c>
    </row>
    <row r="438" spans="1:11" x14ac:dyDescent="0.25">
      <c r="A438" s="182" t="str">
        <f>VLOOKUP(C438,#REF!,2,FALSE)</f>
        <v>20 Nov 2024</v>
      </c>
      <c r="C438" s="186" t="s">
        <v>681</v>
      </c>
      <c r="E438" s="180" t="str">
        <f>VLOOKUP(C438,#REF!,6,FALSE)</f>
        <v>F G MOSS &amp; SON</v>
      </c>
      <c r="F438" s="183"/>
      <c r="G438" s="184">
        <f>SUMIF(#REF!,C438,#REF!)</f>
        <v>2080</v>
      </c>
      <c r="I438" s="2" t="str">
        <f>VLOOKUP(C438,#REF!,10,FALSE)</f>
        <v>Churchill Close Flats</v>
      </c>
      <c r="K438" s="180" t="str">
        <f>VLOOKUP(C438,#REF!,12,FALSE)</f>
        <v>Premises Repair Contractors</v>
      </c>
    </row>
    <row r="439" spans="1:11" x14ac:dyDescent="0.25">
      <c r="A439" s="182" t="str">
        <f>VLOOKUP(C439,#REF!,2,FALSE)</f>
        <v>20 Nov 2024</v>
      </c>
      <c r="C439" s="186" t="s">
        <v>682</v>
      </c>
      <c r="E439" s="180" t="str">
        <f>VLOOKUP(C439,#REF!,6,FALSE)</f>
        <v>F G MOSS &amp; SON</v>
      </c>
      <c r="F439" s="183"/>
      <c r="G439" s="184">
        <f>SUMIF(#REF!,C439,#REF!)</f>
        <v>2026</v>
      </c>
      <c r="I439" s="2" t="str">
        <f>VLOOKUP(C439,#REF!,10,FALSE)</f>
        <v>General Repairs</v>
      </c>
      <c r="K439" s="180" t="str">
        <f>VLOOKUP(C439,#REF!,12,FALSE)</f>
        <v>Joinery</v>
      </c>
    </row>
    <row r="440" spans="1:11" x14ac:dyDescent="0.25">
      <c r="A440" s="182" t="str">
        <f>VLOOKUP(C440,#REF!,2,FALSE)</f>
        <v>27 Nov 2024</v>
      </c>
      <c r="C440" s="186" t="s">
        <v>683</v>
      </c>
      <c r="E440" s="180" t="str">
        <f>VLOOKUP(C440,#REF!,6,FALSE)</f>
        <v>F G MOSS &amp; SON</v>
      </c>
      <c r="F440" s="183"/>
      <c r="G440" s="184">
        <f>SUMIF(#REF!,C440,#REF!)</f>
        <v>625</v>
      </c>
      <c r="I440" s="2" t="str">
        <f>VLOOKUP(C440,#REF!,10,FALSE)</f>
        <v>Churchill Close Flats</v>
      </c>
      <c r="K440" s="180" t="str">
        <f>VLOOKUP(C440,#REF!,12,FALSE)</f>
        <v>Joinery</v>
      </c>
    </row>
    <row r="441" spans="1:11" x14ac:dyDescent="0.25">
      <c r="A441" s="182" t="str">
        <f>VLOOKUP(C441,#REF!,2,FALSE)</f>
        <v>13 Nov 2024</v>
      </c>
      <c r="C441" s="186" t="s">
        <v>684</v>
      </c>
      <c r="E441" s="180" t="str">
        <f>VLOOKUP(C441,#REF!,6,FALSE)</f>
        <v>F G MOSS &amp; SON</v>
      </c>
      <c r="F441" s="183"/>
      <c r="G441" s="184">
        <f>SUMIF(#REF!,C441,#REF!)</f>
        <v>300</v>
      </c>
      <c r="I441" s="2" t="str">
        <f>VLOOKUP(C441,#REF!,10,FALSE)</f>
        <v>General Repairs</v>
      </c>
      <c r="K441" s="180" t="str">
        <f>VLOOKUP(C441,#REF!,12,FALSE)</f>
        <v>Premises Repair Contractors</v>
      </c>
    </row>
    <row r="442" spans="1:11" x14ac:dyDescent="0.25">
      <c r="A442" s="182" t="str">
        <f>VLOOKUP(C442,#REF!,2,FALSE)</f>
        <v>27 Nov 2024</v>
      </c>
      <c r="C442" s="186" t="s">
        <v>685</v>
      </c>
      <c r="E442" s="180" t="str">
        <f>VLOOKUP(C442,#REF!,6,FALSE)</f>
        <v>exi Project Management Limited</v>
      </c>
      <c r="F442" s="183"/>
      <c r="G442" s="184">
        <f>SUMIF(#REF!,C442,#REF!)</f>
        <v>4000</v>
      </c>
      <c r="I442" s="2" t="str">
        <f>VLOOKUP(C442,#REF!,10,FALSE)</f>
        <v>Estates Management</v>
      </c>
      <c r="K442" s="180" t="str">
        <f>VLOOKUP(C442,#REF!,12,FALSE)</f>
        <v>Consultancy</v>
      </c>
    </row>
    <row r="443" spans="1:11" x14ac:dyDescent="0.25">
      <c r="A443" s="182" t="str">
        <f>VLOOKUP(C443,#REF!,2,FALSE)</f>
        <v>27 Nov 2024</v>
      </c>
      <c r="C443" s="186" t="s">
        <v>686</v>
      </c>
      <c r="E443" s="180" t="str">
        <f>VLOOKUP(C443,#REF!,6,FALSE)</f>
        <v>exi Project Management Limited</v>
      </c>
      <c r="F443" s="183"/>
      <c r="G443" s="184">
        <f>SUMIF(#REF!,C443,#REF!)</f>
        <v>1000</v>
      </c>
      <c r="I443" s="2" t="str">
        <f>VLOOKUP(C443,#REF!,10,FALSE)</f>
        <v>Oadby Pool Housing Project</v>
      </c>
      <c r="K443" s="180" t="str">
        <f>VLOOKUP(C443,#REF!,12,FALSE)</f>
        <v>Salaries</v>
      </c>
    </row>
    <row r="444" spans="1:11" x14ac:dyDescent="0.25">
      <c r="A444" s="182" t="str">
        <f>VLOOKUP(C444,#REF!,2,FALSE)</f>
        <v>27 Nov 2024</v>
      </c>
      <c r="C444" s="186" t="s">
        <v>687</v>
      </c>
      <c r="E444" s="180" t="str">
        <f>VLOOKUP(C444,#REF!,6,FALSE)</f>
        <v>DRAINCLEAR (LEICESTER) LTD</v>
      </c>
      <c r="F444" s="183"/>
      <c r="G444" s="184">
        <f>SUMIF(#REF!,C444,#REF!)</f>
        <v>350</v>
      </c>
      <c r="I444" s="2" t="str">
        <f>VLOOKUP(C444,#REF!,10,FALSE)</f>
        <v>Purchase Ledger Transfer Acc.</v>
      </c>
      <c r="K444" s="180" t="str">
        <f>VLOOKUP(C444,#REF!,12,FALSE)</f>
        <v>Supplier Payment</v>
      </c>
    </row>
    <row r="445" spans="1:11" x14ac:dyDescent="0.25">
      <c r="A445" s="182" t="str">
        <f>VLOOKUP(C445,#REF!,2,FALSE)</f>
        <v>27 Nov 2024</v>
      </c>
      <c r="C445" s="186" t="s">
        <v>688</v>
      </c>
      <c r="E445" s="180" t="str">
        <f>VLOOKUP(C445,#REF!,6,FALSE)</f>
        <v>DRAINCLEAR (LEICESTER) LTD</v>
      </c>
      <c r="F445" s="183"/>
      <c r="G445" s="184">
        <f>SUMIF(#REF!,C445,#REF!)</f>
        <v>840</v>
      </c>
      <c r="I445" s="2" t="str">
        <f>VLOOKUP(C445,#REF!,10,FALSE)</f>
        <v>Purchase Ledger Transfer Acc.</v>
      </c>
      <c r="K445" s="180" t="str">
        <f>VLOOKUP(C445,#REF!,12,FALSE)</f>
        <v>Supplier Payment</v>
      </c>
    </row>
    <row r="446" spans="1:11" x14ac:dyDescent="0.25">
      <c r="A446" s="182" t="str">
        <f>VLOOKUP(C446,#REF!,2,FALSE)</f>
        <v>27 Nov 2024</v>
      </c>
      <c r="C446" s="186" t="s">
        <v>689</v>
      </c>
      <c r="E446" s="180" t="str">
        <f>VLOOKUP(C446,#REF!,6,FALSE)</f>
        <v>DRAINCLEAR (LEICESTER) LTD</v>
      </c>
      <c r="F446" s="183"/>
      <c r="G446" s="184">
        <f>SUMIF(#REF!,C446,#REF!)</f>
        <v>800</v>
      </c>
      <c r="I446" s="2" t="str">
        <f>VLOOKUP(C446,#REF!,10,FALSE)</f>
        <v>Purchase Ledger Transfer Acc.</v>
      </c>
      <c r="K446" s="180" t="str">
        <f>VLOOKUP(C446,#REF!,12,FALSE)</f>
        <v>Supplier Payment</v>
      </c>
    </row>
    <row r="447" spans="1:11" x14ac:dyDescent="0.25">
      <c r="A447" s="182" t="str">
        <f>VLOOKUP(C447,#REF!,2,FALSE)</f>
        <v>27 Nov 2024</v>
      </c>
      <c r="C447" s="186" t="s">
        <v>690</v>
      </c>
      <c r="E447" s="180" t="str">
        <f>VLOOKUP(C447,#REF!,6,FALSE)</f>
        <v>DRAINCLEAR (LEICESTER) LTD</v>
      </c>
      <c r="F447" s="183"/>
      <c r="G447" s="184">
        <f>SUMIF(#REF!,C447,#REF!)</f>
        <v>450</v>
      </c>
      <c r="I447" s="2" t="str">
        <f>VLOOKUP(C447,#REF!,10,FALSE)</f>
        <v>Purchase Ledger Transfer Acc.</v>
      </c>
      <c r="K447" s="180" t="str">
        <f>VLOOKUP(C447,#REF!,12,FALSE)</f>
        <v>Supplier Payment</v>
      </c>
    </row>
    <row r="448" spans="1:11" x14ac:dyDescent="0.25">
      <c r="A448" s="182" t="str">
        <f>VLOOKUP(C448,#REF!,2,FALSE)</f>
        <v>27 Nov 2024</v>
      </c>
      <c r="C448" s="186" t="s">
        <v>691</v>
      </c>
      <c r="E448" s="180" t="str">
        <f>VLOOKUP(C448,#REF!,6,FALSE)</f>
        <v>DRAINCLEAR (LEICESTER) LTD</v>
      </c>
      <c r="F448" s="183"/>
      <c r="G448" s="184">
        <f>SUMIF(#REF!,C448,#REF!)</f>
        <v>350</v>
      </c>
      <c r="I448" s="2" t="str">
        <f>VLOOKUP(C448,#REF!,10,FALSE)</f>
        <v>Purchase Ledger Transfer Acc.</v>
      </c>
      <c r="K448" s="180" t="str">
        <f>VLOOKUP(C448,#REF!,12,FALSE)</f>
        <v>Supplier Payment</v>
      </c>
    </row>
    <row r="449" spans="1:11" x14ac:dyDescent="0.25">
      <c r="A449" s="182" t="str">
        <f>VLOOKUP(C449,#REF!,2,FALSE)</f>
        <v>27 Nov 2024</v>
      </c>
      <c r="C449" s="186" t="s">
        <v>692</v>
      </c>
      <c r="E449" s="180" t="str">
        <f>VLOOKUP(C449,#REF!,6,FALSE)</f>
        <v>Halo Solar Ltd</v>
      </c>
      <c r="F449" s="183"/>
      <c r="G449" s="184">
        <f>SUMIF(#REF!,C449,#REF!)</f>
        <v>511</v>
      </c>
      <c r="I449" s="2" t="str">
        <f>VLOOKUP(C449,#REF!,10,FALSE)</f>
        <v>Brocks Hill Council Offices</v>
      </c>
      <c r="K449" s="180" t="str">
        <f>VLOOKUP(C449,#REF!,12,FALSE)</f>
        <v>Fixtures &amp; Fittings Maint.</v>
      </c>
    </row>
    <row r="450" spans="1:11" x14ac:dyDescent="0.25">
      <c r="A450" s="182" t="str">
        <f>VLOOKUP(C450,#REF!,2,FALSE)</f>
        <v>27 Nov 2024</v>
      </c>
      <c r="C450" s="186" t="s">
        <v>693</v>
      </c>
      <c r="E450" s="180" t="str">
        <f>VLOOKUP(C450,#REF!,6,FALSE)</f>
        <v>CFH TOTAL DOCUMENT MANAGEMENT LTD</v>
      </c>
      <c r="F450" s="183"/>
      <c r="G450" s="184">
        <f>SUMIF(#REF!,C450,#REF!)</f>
        <v>6000</v>
      </c>
      <c r="I450" s="2" t="str">
        <f>VLOOKUP(C450,#REF!,10,FALSE)</f>
        <v>ICT Section</v>
      </c>
      <c r="K450" s="180" t="str">
        <f>VLOOKUP(C450,#REF!,12,FALSE)</f>
        <v>Computer Software</v>
      </c>
    </row>
    <row r="451" spans="1:11" x14ac:dyDescent="0.25">
      <c r="A451" s="182" t="str">
        <f>VLOOKUP(C451,#REF!,2,FALSE)</f>
        <v>06 Nov 2024</v>
      </c>
      <c r="C451" s="186" t="s">
        <v>694</v>
      </c>
      <c r="E451" s="180" t="str">
        <f>VLOOKUP(C451,#REF!,6,FALSE)</f>
        <v>EIBE PLAY LTD</v>
      </c>
      <c r="F451" s="183"/>
      <c r="G451" s="184">
        <f>SUMIF(#REF!,C451,#REF!)</f>
        <v>1116.5</v>
      </c>
      <c r="I451" s="2" t="str">
        <f>VLOOKUP(C451,#REF!,10,FALSE)</f>
        <v>Play Are Refurbishment</v>
      </c>
      <c r="K451" s="180" t="str">
        <f>VLOOKUP(C451,#REF!,12,FALSE)</f>
        <v>New Equipment</v>
      </c>
    </row>
    <row r="452" spans="1:11" x14ac:dyDescent="0.25">
      <c r="A452" s="182" t="str">
        <f>VLOOKUP(C452,#REF!,2,FALSE)</f>
        <v>13 Nov 2024</v>
      </c>
      <c r="C452" s="186" t="s">
        <v>695</v>
      </c>
      <c r="E452" s="180" t="str">
        <f>VLOOKUP(C452,#REF!,6,FALSE)</f>
        <v>Dave Harris T/A DH Plumbing and Heating</v>
      </c>
      <c r="F452" s="183"/>
      <c r="G452" s="184">
        <f>SUMIF(#REF!,C452,#REF!)</f>
        <v>1195</v>
      </c>
      <c r="I452" s="2" t="str">
        <f>VLOOKUP(C452,#REF!,10,FALSE)</f>
        <v>Purchase Ledger Transfer Acc.</v>
      </c>
      <c r="K452" s="180" t="str">
        <f>VLOOKUP(C452,#REF!,12,FALSE)</f>
        <v>Supplier Payment</v>
      </c>
    </row>
    <row r="453" spans="1:11" x14ac:dyDescent="0.25">
      <c r="A453" s="182" t="str">
        <f>VLOOKUP(C453,#REF!,2,FALSE)</f>
        <v>27 Nov 2024</v>
      </c>
      <c r="C453" s="186" t="s">
        <v>696</v>
      </c>
      <c r="E453" s="180" t="str">
        <f>VLOOKUP(C453,#REF!,6,FALSE)</f>
        <v>Dave Harris T/A DH Plumbing and Heating</v>
      </c>
      <c r="F453" s="183"/>
      <c r="G453" s="184">
        <f>SUMIF(#REF!,C453,#REF!)</f>
        <v>1140</v>
      </c>
      <c r="I453" s="2" t="str">
        <f>VLOOKUP(C453,#REF!,10,FALSE)</f>
        <v>Purchase Ledger Transfer Acc.</v>
      </c>
      <c r="K453" s="180" t="str">
        <f>VLOOKUP(C453,#REF!,12,FALSE)</f>
        <v>Supplier Payment</v>
      </c>
    </row>
    <row r="454" spans="1:11" x14ac:dyDescent="0.25">
      <c r="A454" s="182" t="str">
        <f>VLOOKUP(C454,#REF!,2,FALSE)</f>
        <v>27 Nov 2024</v>
      </c>
      <c r="C454" s="186" t="s">
        <v>697</v>
      </c>
      <c r="E454" s="180" t="str">
        <f>VLOOKUP(C454,#REF!,6,FALSE)</f>
        <v>Dave Harris T/A DH Plumbing and Heating</v>
      </c>
      <c r="F454" s="183"/>
      <c r="G454" s="184">
        <f>SUMIF(#REF!,C454,#REF!)</f>
        <v>930</v>
      </c>
      <c r="I454" s="2" t="str">
        <f>VLOOKUP(C454,#REF!,10,FALSE)</f>
        <v>Purchase Ledger Transfer Acc.</v>
      </c>
      <c r="K454" s="180" t="str">
        <f>VLOOKUP(C454,#REF!,12,FALSE)</f>
        <v>Supplier Payment</v>
      </c>
    </row>
    <row r="455" spans="1:11" x14ac:dyDescent="0.25">
      <c r="A455" s="182" t="str">
        <f>VLOOKUP(C455,#REF!,2,FALSE)</f>
        <v>27 Nov 2024</v>
      </c>
      <c r="C455" s="186" t="s">
        <v>698</v>
      </c>
      <c r="E455" s="180" t="str">
        <f>VLOOKUP(C455,#REF!,6,FALSE)</f>
        <v>Dave Harris T/A DH Plumbing and Heating</v>
      </c>
      <c r="F455" s="183"/>
      <c r="G455" s="184">
        <f>SUMIF(#REF!,C455,#REF!)</f>
        <v>1330</v>
      </c>
      <c r="I455" s="2" t="str">
        <f>VLOOKUP(C455,#REF!,10,FALSE)</f>
        <v>Purchase Ledger Transfer Acc.</v>
      </c>
      <c r="K455" s="180" t="str">
        <f>VLOOKUP(C455,#REF!,12,FALSE)</f>
        <v>Supplier Payment</v>
      </c>
    </row>
    <row r="456" spans="1:11" x14ac:dyDescent="0.25">
      <c r="A456" s="182" t="str">
        <f>VLOOKUP(C456,#REF!,2,FALSE)</f>
        <v>27 Nov 2024</v>
      </c>
      <c r="C456" s="186" t="s">
        <v>699</v>
      </c>
      <c r="E456" s="180" t="str">
        <f>VLOOKUP(C456,#REF!,6,FALSE)</f>
        <v>Mobile Hydraulics Ltd</v>
      </c>
      <c r="F456" s="183"/>
      <c r="G456" s="184">
        <f>SUMIF(#REF!,C456,#REF!)</f>
        <v>460</v>
      </c>
      <c r="I456" s="2" t="str">
        <f>VLOOKUP(C456,#REF!,10,FALSE)</f>
        <v>Mechanics Workshop</v>
      </c>
      <c r="K456" s="180" t="str">
        <f>VLOOKUP(C456,#REF!,12,FALSE)</f>
        <v>Hired Staff</v>
      </c>
    </row>
    <row r="457" spans="1:11" x14ac:dyDescent="0.25">
      <c r="A457" s="182" t="str">
        <f>VLOOKUP(C457,#REF!,2,FALSE)</f>
        <v>27 Nov 2024</v>
      </c>
      <c r="C457" s="186" t="s">
        <v>700</v>
      </c>
      <c r="E457" s="180" t="str">
        <f>VLOOKUP(C457,#REF!,6,FALSE)</f>
        <v>Impart Links Limited</v>
      </c>
      <c r="F457" s="183"/>
      <c r="G457" s="184">
        <f>SUMIF(#REF!,C457,#REF!)</f>
        <v>25695</v>
      </c>
      <c r="I457" s="2" t="str">
        <f>VLOOKUP(C457,#REF!,10,FALSE)</f>
        <v>Stock Condition Survey</v>
      </c>
      <c r="K457" s="180" t="str">
        <f>VLOOKUP(C457,#REF!,12,FALSE)</f>
        <v>Premises Repair Contractors</v>
      </c>
    </row>
    <row r="458" spans="1:11" x14ac:dyDescent="0.25">
      <c r="A458" s="182" t="str">
        <f>VLOOKUP(C458,#REF!,2,FALSE)</f>
        <v>27 Nov 2024</v>
      </c>
      <c r="C458" s="186" t="s">
        <v>701</v>
      </c>
      <c r="E458" s="180" t="str">
        <f>VLOOKUP(C458,#REF!,6,FALSE)</f>
        <v>Impart Links Limited</v>
      </c>
      <c r="F458" s="183"/>
      <c r="G458" s="184">
        <f>SUMIF(#REF!,C458,#REF!)</f>
        <v>1500</v>
      </c>
      <c r="I458" s="2" t="str">
        <f>VLOOKUP(C458,#REF!,10,FALSE)</f>
        <v>General Repairs</v>
      </c>
      <c r="K458" s="180" t="str">
        <f>VLOOKUP(C458,#REF!,12,FALSE)</f>
        <v>Premises Repair Contractors</v>
      </c>
    </row>
    <row r="459" spans="1:11" x14ac:dyDescent="0.25">
      <c r="A459" s="182" t="str">
        <f>VLOOKUP(C459,#REF!,2,FALSE)</f>
        <v>20 Nov 2024</v>
      </c>
      <c r="C459" s="186" t="s">
        <v>702</v>
      </c>
      <c r="E459" s="180" t="str">
        <f>VLOOKUP(C459,#REF!,6,FALSE)</f>
        <v xml:space="preserve">VENN GROUP </v>
      </c>
      <c r="F459" s="183"/>
      <c r="G459" s="184">
        <f>SUMIF(#REF!,C459,#REF!)</f>
        <v>1298.8800000000001</v>
      </c>
      <c r="I459" s="2" t="str">
        <f>VLOOKUP(C459,#REF!,10,FALSE)</f>
        <v>NNDR</v>
      </c>
      <c r="K459" s="180" t="str">
        <f>VLOOKUP(C459,#REF!,12,FALSE)</f>
        <v>Hired Staff</v>
      </c>
    </row>
    <row r="460" spans="1:11" x14ac:dyDescent="0.25">
      <c r="A460" s="182" t="str">
        <f>VLOOKUP(C460,#REF!,2,FALSE)</f>
        <v>20 Nov 2024</v>
      </c>
      <c r="C460" s="186" t="s">
        <v>703</v>
      </c>
      <c r="E460" s="180" t="str">
        <f>VLOOKUP(C460,#REF!,6,FALSE)</f>
        <v>Focus Consultants 2010 LLP</v>
      </c>
      <c r="F460" s="183"/>
      <c r="G460" s="184">
        <f>SUMIF(#REF!,C460,#REF!)</f>
        <v>1200</v>
      </c>
      <c r="I460" s="2" t="str">
        <f>VLOOKUP(C460,#REF!,10,FALSE)</f>
        <v>Disabled Adaptations</v>
      </c>
      <c r="K460" s="180" t="str">
        <f>VLOOKUP(C460,#REF!,12,FALSE)</f>
        <v>Premises Repair Contractors</v>
      </c>
    </row>
    <row r="461" spans="1:11" x14ac:dyDescent="0.25">
      <c r="A461" s="182" t="str">
        <f>VLOOKUP(C461,#REF!,2,FALSE)</f>
        <v>06 Nov 2024</v>
      </c>
      <c r="C461" s="186" t="s">
        <v>704</v>
      </c>
      <c r="E461" s="180" t="str">
        <f>VLOOKUP(C461,#REF!,6,FALSE)</f>
        <v>D C Waste</v>
      </c>
      <c r="F461" s="183"/>
      <c r="G461" s="184">
        <f>SUMIF(#REF!,C461,#REF!)</f>
        <v>360</v>
      </c>
      <c r="I461" s="2" t="str">
        <f>VLOOKUP(C461,#REF!,10,FALSE)</f>
        <v>Economic Development</v>
      </c>
      <c r="K461" s="180" t="str">
        <f>VLOOKUP(C461,#REF!,12,FALSE)</f>
        <v>Town Centre Events</v>
      </c>
    </row>
    <row r="462" spans="1:11" x14ac:dyDescent="0.25">
      <c r="A462" s="182" t="str">
        <f>VLOOKUP(C462,#REF!,2,FALSE)</f>
        <v>06 Nov 2024</v>
      </c>
      <c r="C462" s="186" t="s">
        <v>705</v>
      </c>
      <c r="E462" s="180" t="str">
        <f>VLOOKUP(C462,#REF!,6,FALSE)</f>
        <v>Vodafone Limited (Cable &amp; Wireless)</v>
      </c>
      <c r="F462" s="183"/>
      <c r="G462" s="184">
        <f>SUMIF(#REF!,C462,#REF!)</f>
        <v>3471.66</v>
      </c>
      <c r="I462" s="2" t="str">
        <f>VLOOKUP(C462,#REF!,10,FALSE)</f>
        <v>Telephone holding acc</v>
      </c>
      <c r="K462" s="180" t="str">
        <f>VLOOKUP(C462,#REF!,12,FALSE)</f>
        <v>Telephone Bills</v>
      </c>
    </row>
    <row r="463" spans="1:11" x14ac:dyDescent="0.25">
      <c r="A463" s="182" t="str">
        <f>VLOOKUP(C463,#REF!,2,FALSE)</f>
        <v>27 Nov 2024</v>
      </c>
      <c r="C463" s="186" t="s">
        <v>706</v>
      </c>
      <c r="E463" s="180" t="str">
        <f>VLOOKUP(C463,#REF!,6,FALSE)</f>
        <v>DOCUMENT OUTPUT SOLUTIONS UK LTD</v>
      </c>
      <c r="F463" s="183"/>
      <c r="G463" s="184">
        <f>SUMIF(#REF!,C463,#REF!)</f>
        <v>1522</v>
      </c>
      <c r="I463" s="2" t="str">
        <f>VLOOKUP(C463,#REF!,10,FALSE)</f>
        <v>Council Tax</v>
      </c>
      <c r="K463" s="180" t="str">
        <f>VLOOKUP(C463,#REF!,12,FALSE)</f>
        <v>Computer Software</v>
      </c>
    </row>
    <row r="464" spans="1:11" x14ac:dyDescent="0.25">
      <c r="A464" s="182" t="str">
        <f>VLOOKUP(C464,#REF!,2,FALSE)</f>
        <v>27 Nov 2024</v>
      </c>
      <c r="C464" s="186" t="s">
        <v>707</v>
      </c>
      <c r="E464" s="180" t="str">
        <f>VLOOKUP(C464,#REF!,6,FALSE)</f>
        <v>Sureserve Compliance Central Limited</v>
      </c>
      <c r="F464" s="183"/>
      <c r="G464" s="184">
        <f>SUMIF(#REF!,C464,#REF!)</f>
        <v>13520.72</v>
      </c>
      <c r="I464" s="2" t="str">
        <f>VLOOKUP(C464,#REF!,10,FALSE)</f>
        <v>Service Repair Contract</v>
      </c>
      <c r="K464" s="180" t="str">
        <f>VLOOKUP(C464,#REF!,12,FALSE)</f>
        <v>Gas repairs &amp; maint</v>
      </c>
    </row>
    <row r="465" spans="1:11" x14ac:dyDescent="0.25">
      <c r="A465" s="182" t="str">
        <f>VLOOKUP(C465,#REF!,2,FALSE)</f>
        <v>06 Nov 2024</v>
      </c>
      <c r="C465" s="186" t="s">
        <v>708</v>
      </c>
      <c r="E465" s="180" t="str">
        <f>VLOOKUP(C465,#REF!,6,FALSE)</f>
        <v>Racecourse LTD</v>
      </c>
      <c r="F465" s="183"/>
      <c r="G465" s="184">
        <f>SUMIF(#REF!,C465,#REF!)</f>
        <v>1176</v>
      </c>
      <c r="I465" s="2" t="str">
        <f>VLOOKUP(C465,#REF!,10,FALSE)</f>
        <v>Homelessness</v>
      </c>
      <c r="K465" s="180" t="str">
        <f>VLOOKUP(C465,#REF!,12,FALSE)</f>
        <v>Emergency Accomodation</v>
      </c>
    </row>
    <row r="466" spans="1:11" x14ac:dyDescent="0.25">
      <c r="A466" s="182" t="str">
        <f>VLOOKUP(C466,#REF!,2,FALSE)</f>
        <v>06 Nov 2024</v>
      </c>
      <c r="C466" s="186" t="s">
        <v>709</v>
      </c>
      <c r="E466" s="180" t="str">
        <f>VLOOKUP(C466,#REF!,6,FALSE)</f>
        <v>Racecourse LTD</v>
      </c>
      <c r="F466" s="183"/>
      <c r="G466" s="184">
        <f>SUMIF(#REF!,C466,#REF!)</f>
        <v>1176</v>
      </c>
      <c r="I466" s="2" t="str">
        <f>VLOOKUP(C466,#REF!,10,FALSE)</f>
        <v>Homelessness</v>
      </c>
      <c r="K466" s="180" t="str">
        <f>VLOOKUP(C466,#REF!,12,FALSE)</f>
        <v>Emergency Accomodation</v>
      </c>
    </row>
    <row r="467" spans="1:11" x14ac:dyDescent="0.25">
      <c r="A467" s="182" t="str">
        <f>VLOOKUP(C467,#REF!,2,FALSE)</f>
        <v>13 Nov 2024</v>
      </c>
      <c r="C467" s="186" t="s">
        <v>710</v>
      </c>
      <c r="E467" s="180" t="str">
        <f>VLOOKUP(C467,#REF!,6,FALSE)</f>
        <v>Racecourse LTD</v>
      </c>
      <c r="F467" s="183"/>
      <c r="G467" s="184">
        <f>SUMIF(#REF!,C467,#REF!)</f>
        <v>1176</v>
      </c>
      <c r="I467" s="2" t="str">
        <f>VLOOKUP(C467,#REF!,10,FALSE)</f>
        <v>Homelessness</v>
      </c>
      <c r="K467" s="180" t="str">
        <f>VLOOKUP(C467,#REF!,12,FALSE)</f>
        <v>Emergency Accomodation</v>
      </c>
    </row>
    <row r="468" spans="1:11" x14ac:dyDescent="0.25">
      <c r="A468" s="182" t="str">
        <f>VLOOKUP(C468,#REF!,2,FALSE)</f>
        <v>13 Nov 2024</v>
      </c>
      <c r="C468" s="186" t="s">
        <v>711</v>
      </c>
      <c r="E468" s="180" t="str">
        <f>VLOOKUP(C468,#REF!,6,FALSE)</f>
        <v>NPOWER LTD</v>
      </c>
      <c r="F468" s="183"/>
      <c r="G468" s="184">
        <f>SUMIF(#REF!,C468,#REF!)</f>
        <v>271.29000000000002</v>
      </c>
      <c r="I468" s="2" t="str">
        <f>VLOOKUP(C468,#REF!,10,FALSE)</f>
        <v>Swimming Pools</v>
      </c>
      <c r="K468" s="180" t="str">
        <f>VLOOKUP(C468,#REF!,12,FALSE)</f>
        <v>Electricity</v>
      </c>
    </row>
    <row r="469" spans="1:11" x14ac:dyDescent="0.25">
      <c r="A469" s="182" t="str">
        <f>VLOOKUP(C469,#REF!,2,FALSE)</f>
        <v>27 Nov 2024</v>
      </c>
      <c r="C469" s="186" t="s">
        <v>712</v>
      </c>
      <c r="E469" s="180" t="str">
        <f>VLOOKUP(C469,#REF!,6,FALSE)</f>
        <v>Vivid Resourcing</v>
      </c>
      <c r="F469" s="183"/>
      <c r="G469" s="184">
        <f>SUMIF(#REF!,C469,#REF!)</f>
        <v>1702.5</v>
      </c>
      <c r="I469" s="2" t="str">
        <f>VLOOKUP(C469,#REF!,10,FALSE)</f>
        <v>General Repairs</v>
      </c>
      <c r="K469" s="180" t="str">
        <f>VLOOKUP(C469,#REF!,12,FALSE)</f>
        <v>Hired Staff</v>
      </c>
    </row>
    <row r="470" spans="1:11" x14ac:dyDescent="0.25">
      <c r="A470" s="182" t="str">
        <f>VLOOKUP(C470,#REF!,2,FALSE)</f>
        <v>13 Nov 2024</v>
      </c>
      <c r="C470" s="186" t="s">
        <v>713</v>
      </c>
      <c r="E470" s="180" t="str">
        <f>VLOOKUP(C470,#REF!,6,FALSE)</f>
        <v>Civica Election Services Limited</v>
      </c>
      <c r="F470" s="183"/>
      <c r="G470" s="184">
        <f>SUMIF(#REF!,C470,#REF!)</f>
        <v>811.79</v>
      </c>
      <c r="I470" s="2" t="str">
        <f>VLOOKUP(C470,#REF!,10,FALSE)</f>
        <v>Register of Electors</v>
      </c>
      <c r="K470" s="180" t="str">
        <f>VLOOKUP(C470,#REF!,12,FALSE)</f>
        <v>Printing &amp; Stationery</v>
      </c>
    </row>
    <row r="471" spans="1:11" x14ac:dyDescent="0.25">
      <c r="A471" s="182" t="str">
        <f>VLOOKUP(C471,#REF!,2,FALSE)</f>
        <v>27 Nov 2024</v>
      </c>
      <c r="C471" s="186" t="s">
        <v>714</v>
      </c>
      <c r="E471" s="180" t="str">
        <f>VLOOKUP(C471,#REF!,6,FALSE)</f>
        <v>ADT FIRE &amp; SECURITY PLC</v>
      </c>
      <c r="F471" s="183"/>
      <c r="G471" s="184">
        <f>SUMIF(#REF!,C471,#REF!)</f>
        <v>330</v>
      </c>
      <c r="I471" s="2" t="str">
        <f>VLOOKUP(C471,#REF!,10,FALSE)</f>
        <v>Thythorn Hill</v>
      </c>
      <c r="K471" s="180" t="str">
        <f>VLOOKUP(C471,#REF!,12,FALSE)</f>
        <v>Alarms</v>
      </c>
    </row>
    <row r="472" spans="1:11" x14ac:dyDescent="0.25">
      <c r="A472" s="182" t="str">
        <f>VLOOKUP(C472,#REF!,2,FALSE)</f>
        <v>13 Nov 2024</v>
      </c>
      <c r="C472" s="186" t="s">
        <v>715</v>
      </c>
      <c r="E472" s="180" t="str">
        <f>VLOOKUP(C472,#REF!,6,FALSE)</f>
        <v>CASTLE PARK HOTEL TRADING LTD</v>
      </c>
      <c r="F472" s="183"/>
      <c r="G472" s="184">
        <f>SUMIF(#REF!,C472,#REF!)</f>
        <v>1524.17</v>
      </c>
      <c r="I472" s="2" t="str">
        <f>VLOOKUP(C472,#REF!,10,FALSE)</f>
        <v>Homelessness</v>
      </c>
      <c r="K472" s="180" t="str">
        <f>VLOOKUP(C472,#REF!,12,FALSE)</f>
        <v>Emergency Accomodation</v>
      </c>
    </row>
    <row r="473" spans="1:11" x14ac:dyDescent="0.25">
      <c r="A473" s="182" t="str">
        <f>VLOOKUP(C473,#REF!,2,FALSE)</f>
        <v>13 Nov 2024</v>
      </c>
      <c r="C473" s="186" t="s">
        <v>716</v>
      </c>
      <c r="E473" s="180" t="str">
        <f>VLOOKUP(C473,#REF!,6,FALSE)</f>
        <v>CASTLE PARK HOTEL TRADING LTD</v>
      </c>
      <c r="F473" s="183"/>
      <c r="G473" s="184">
        <f>SUMIF(#REF!,C473,#REF!)</f>
        <v>1524.17</v>
      </c>
      <c r="I473" s="2" t="str">
        <f>VLOOKUP(C473,#REF!,10,FALSE)</f>
        <v>Homelessness</v>
      </c>
      <c r="K473" s="180" t="str">
        <f>VLOOKUP(C473,#REF!,12,FALSE)</f>
        <v>Emergency Accomodation</v>
      </c>
    </row>
    <row r="474" spans="1:11" x14ac:dyDescent="0.25">
      <c r="A474" s="182" t="str">
        <f>VLOOKUP(C474,#REF!,2,FALSE)</f>
        <v>13 Nov 2024</v>
      </c>
      <c r="C474" s="186" t="s">
        <v>717</v>
      </c>
      <c r="E474" s="180" t="str">
        <f>VLOOKUP(C474,#REF!,6,FALSE)</f>
        <v>CASTLE PARK HOTEL TRADING LTD</v>
      </c>
      <c r="F474" s="183"/>
      <c r="G474" s="184">
        <f>SUMIF(#REF!,C474,#REF!)</f>
        <v>1524.17</v>
      </c>
      <c r="I474" s="2" t="str">
        <f>VLOOKUP(C474,#REF!,10,FALSE)</f>
        <v>Homelessness</v>
      </c>
      <c r="K474" s="180" t="str">
        <f>VLOOKUP(C474,#REF!,12,FALSE)</f>
        <v>Emergency Accomodation</v>
      </c>
    </row>
    <row r="475" spans="1:11" x14ac:dyDescent="0.25">
      <c r="A475" s="182" t="str">
        <f>VLOOKUP(C475,#REF!,2,FALSE)</f>
        <v>13 Nov 2024</v>
      </c>
      <c r="C475" s="186" t="s">
        <v>718</v>
      </c>
      <c r="E475" s="180" t="str">
        <f>VLOOKUP(C475,#REF!,6,FALSE)</f>
        <v>CASTLE PARK HOTEL TRADING LTD</v>
      </c>
      <c r="F475" s="183"/>
      <c r="G475" s="184">
        <f>SUMIF(#REF!,C475,#REF!)</f>
        <v>1376.67</v>
      </c>
      <c r="I475" s="2" t="str">
        <f>VLOOKUP(C475,#REF!,10,FALSE)</f>
        <v>Homelessness</v>
      </c>
      <c r="K475" s="180" t="str">
        <f>VLOOKUP(C475,#REF!,12,FALSE)</f>
        <v>Emergency Accomodation</v>
      </c>
    </row>
    <row r="476" spans="1:11" x14ac:dyDescent="0.25">
      <c r="A476" s="182" t="str">
        <f>VLOOKUP(C476,#REF!,2,FALSE)</f>
        <v>11 Dec 2024</v>
      </c>
      <c r="C476" s="186" t="s">
        <v>719</v>
      </c>
      <c r="E476" s="180" t="str">
        <f>VLOOKUP(C476,#REF!,6,FALSE)</f>
        <v>Dodd Group (Midlands) Limited</v>
      </c>
      <c r="F476" s="183"/>
      <c r="G476" s="184">
        <f>SUMIF(#REF!,C476,#REF!)</f>
        <v>611.94000000000005</v>
      </c>
      <c r="I476" s="2" t="str">
        <f>VLOOKUP(C476,#REF!,10,FALSE)</f>
        <v>Decent Homes Missed/Refused</v>
      </c>
      <c r="K476" s="180" t="str">
        <f>VLOOKUP(C476,#REF!,12,FALSE)</f>
        <v>Premises Repair Contractors</v>
      </c>
    </row>
    <row r="477" spans="1:11" x14ac:dyDescent="0.25">
      <c r="A477" s="182" t="str">
        <f>VLOOKUP(C477,#REF!,2,FALSE)</f>
        <v>27 Nov 2024</v>
      </c>
      <c r="C477" s="186" t="s">
        <v>720</v>
      </c>
      <c r="E477" s="180" t="str">
        <f>VLOOKUP(C477,#REF!,6,FALSE)</f>
        <v>Dodd Group (Midlands) Limited</v>
      </c>
      <c r="F477" s="183"/>
      <c r="G477" s="184">
        <f>SUMIF(#REF!,C477,#REF!)</f>
        <v>2417.96</v>
      </c>
      <c r="I477" s="2" t="str">
        <f>VLOOKUP(C477,#REF!,10,FALSE)</f>
        <v>Boulter Crescent Flats</v>
      </c>
      <c r="K477" s="180" t="str">
        <f>VLOOKUP(C477,#REF!,12,FALSE)</f>
        <v>Electrical repairs &amp; maint</v>
      </c>
    </row>
    <row r="478" spans="1:11" x14ac:dyDescent="0.25">
      <c r="A478" s="182" t="str">
        <f>VLOOKUP(C478,#REF!,2,FALSE)</f>
        <v>27 Nov 2024</v>
      </c>
      <c r="C478" s="186" t="s">
        <v>721</v>
      </c>
      <c r="E478" s="180" t="str">
        <f>VLOOKUP(C478,#REF!,6,FALSE)</f>
        <v>Dodd Group (Midlands) Limited</v>
      </c>
      <c r="F478" s="183"/>
      <c r="G478" s="184">
        <f>SUMIF(#REF!,C478,#REF!)</f>
        <v>548.79999999999995</v>
      </c>
      <c r="I478" s="2" t="str">
        <f>VLOOKUP(C478,#REF!,10,FALSE)</f>
        <v>Solid Wall Insulation (EWI)</v>
      </c>
      <c r="K478" s="180" t="str">
        <f>VLOOKUP(C478,#REF!,12,FALSE)</f>
        <v>Premises Repair Contractors</v>
      </c>
    </row>
    <row r="479" spans="1:11" x14ac:dyDescent="0.25">
      <c r="A479" s="182" t="str">
        <f>VLOOKUP(C479,#REF!,2,FALSE)</f>
        <v>13 Nov 2024</v>
      </c>
      <c r="C479" s="186" t="s">
        <v>722</v>
      </c>
      <c r="E479" s="180" t="str">
        <f>VLOOKUP(C479,#REF!,6,FALSE)</f>
        <v>HINCKLEY &amp; BOSWORTH B C</v>
      </c>
      <c r="F479" s="183"/>
      <c r="G479" s="184">
        <f>SUMIF(#REF!,C479,#REF!)</f>
        <v>9198</v>
      </c>
      <c r="I479" s="2" t="str">
        <f>VLOOKUP(C479,#REF!,10,FALSE)</f>
        <v>UK Shared Prosperity Fund</v>
      </c>
      <c r="K479" s="180" t="str">
        <f>VLOOKUP(C479,#REF!,12,FALSE)</f>
        <v>Built Environment TC&amp;P</v>
      </c>
    </row>
    <row r="480" spans="1:11" x14ac:dyDescent="0.25">
      <c r="A480" s="182" t="str">
        <f>VLOOKUP(C480,#REF!,2,FALSE)</f>
        <v>27 Nov 2024</v>
      </c>
      <c r="C480" s="186" t="s">
        <v>723</v>
      </c>
      <c r="E480" s="180" t="str">
        <f>VLOOKUP(C480,#REF!,6,FALSE)</f>
        <v>DIGRAPH TRANSPORT SUPPLIES LTD</v>
      </c>
      <c r="F480" s="183"/>
      <c r="G480" s="184">
        <f>SUMIF(#REF!,C480,#REF!)</f>
        <v>357.49</v>
      </c>
      <c r="I480" s="2" t="str">
        <f>VLOOKUP(C480,#REF!,10,FALSE)</f>
        <v>FD15 HSU Faun RCV + Bin Lifts</v>
      </c>
      <c r="K480" s="180" t="str">
        <f>VLOOKUP(C480,#REF!,12,FALSE)</f>
        <v>Vehicle &amp; Plant Repairs</v>
      </c>
    </row>
    <row r="481" spans="1:11" x14ac:dyDescent="0.25">
      <c r="A481" s="182" t="str">
        <f>VLOOKUP(C481,#REF!,2,FALSE)</f>
        <v>27 Nov 2024</v>
      </c>
      <c r="C481" s="186" t="s">
        <v>724</v>
      </c>
      <c r="E481" s="180" t="str">
        <f>VLOOKUP(C481,#REF!,6,FALSE)</f>
        <v>Click Travel Limited</v>
      </c>
      <c r="F481" s="183"/>
      <c r="G481" s="184">
        <f>SUMIF(#REF!,C481,#REF!)</f>
        <v>-331.57</v>
      </c>
      <c r="I481" s="2" t="str">
        <f>VLOOKUP(C481,#REF!,10,FALSE)</f>
        <v>Homelessness</v>
      </c>
      <c r="K481" s="180" t="str">
        <f>VLOOKUP(C481,#REF!,12,FALSE)</f>
        <v>Emergency Accomodation</v>
      </c>
    </row>
    <row r="482" spans="1:11" x14ac:dyDescent="0.25">
      <c r="A482" s="182" t="str">
        <f>VLOOKUP(C482,#REF!,2,FALSE)</f>
        <v>27 Nov 2024</v>
      </c>
      <c r="C482" s="186" t="s">
        <v>725</v>
      </c>
      <c r="E482" s="180" t="str">
        <f>VLOOKUP(C482,#REF!,6,FALSE)</f>
        <v>Click Travel Limited</v>
      </c>
      <c r="F482" s="183"/>
      <c r="G482" s="184">
        <f>SUMIF(#REF!,C482,#REF!)</f>
        <v>17886.310000000001</v>
      </c>
      <c r="I482" s="2" t="str">
        <f>VLOOKUP(C482,#REF!,10,FALSE)</f>
        <v>Homelessness</v>
      </c>
      <c r="K482" s="180" t="str">
        <f>VLOOKUP(C482,#REF!,12,FALSE)</f>
        <v>Emergency Accomodation</v>
      </c>
    </row>
    <row r="483" spans="1:11" x14ac:dyDescent="0.25">
      <c r="A483" s="182" t="str">
        <f>VLOOKUP(C483,#REF!,2,FALSE)</f>
        <v>27 Nov 2024</v>
      </c>
      <c r="C483" s="186" t="s">
        <v>726</v>
      </c>
      <c r="E483" s="180" t="str">
        <f>VLOOKUP(C483,#REF!,6,FALSE)</f>
        <v>QS Recruitment Ltd</v>
      </c>
      <c r="F483" s="183"/>
      <c r="G483" s="184">
        <f>SUMIF(#REF!,C483,#REF!)</f>
        <v>395.1</v>
      </c>
      <c r="I483" s="2" t="str">
        <f>VLOOKUP(C483,#REF!,10,FALSE)</f>
        <v>Refuse Collection</v>
      </c>
      <c r="K483" s="180" t="str">
        <f>VLOOKUP(C483,#REF!,12,FALSE)</f>
        <v>Hired Staff</v>
      </c>
    </row>
    <row r="484" spans="1:11" x14ac:dyDescent="0.25">
      <c r="A484" s="182" t="str">
        <f>VLOOKUP(C484,#REF!,2,FALSE)</f>
        <v>27 Nov 2024</v>
      </c>
      <c r="C484" s="186" t="s">
        <v>727</v>
      </c>
      <c r="E484" s="180" t="str">
        <f>VLOOKUP(C484,#REF!,6,FALSE)</f>
        <v>DAISY COMMUNICATIONS LTD</v>
      </c>
      <c r="F484" s="183"/>
      <c r="G484" s="184">
        <f>SUMIF(#REF!,C484,#REF!)</f>
        <v>264.99</v>
      </c>
      <c r="I484" s="2" t="str">
        <f>VLOOKUP(C484,#REF!,10,FALSE)</f>
        <v>ICT Section</v>
      </c>
      <c r="K484" s="180" t="str">
        <f>VLOOKUP(C484,#REF!,12,FALSE)</f>
        <v>Telephone Network Charges</v>
      </c>
    </row>
    <row r="485" spans="1:11" x14ac:dyDescent="0.25">
      <c r="A485" s="182" t="str">
        <f>VLOOKUP(C485,#REF!,2,FALSE)</f>
        <v>20 Nov 2024</v>
      </c>
      <c r="C485" s="186" t="s">
        <v>728</v>
      </c>
      <c r="E485" s="180" t="str">
        <f>VLOOKUP(C485,#REF!,6,FALSE)</f>
        <v>G C Pest Control Limited</v>
      </c>
      <c r="F485" s="183"/>
      <c r="G485" s="184">
        <f>SUMIF(#REF!,C485,#REF!)</f>
        <v>350</v>
      </c>
      <c r="I485" s="2" t="str">
        <f>VLOOKUP(C485,#REF!,10,FALSE)</f>
        <v>Structural Maintenance</v>
      </c>
      <c r="K485" s="180" t="str">
        <f>VLOOKUP(C485,#REF!,12,FALSE)</f>
        <v>Responsive Repairs - Service B</v>
      </c>
    </row>
    <row r="486" spans="1:11" x14ac:dyDescent="0.25">
      <c r="A486" s="182" t="str">
        <f>VLOOKUP(C486,#REF!,2,FALSE)</f>
        <v>13 Nov 2024</v>
      </c>
      <c r="C486" s="186" t="s">
        <v>729</v>
      </c>
      <c r="E486" s="180" t="str">
        <f>VLOOKUP(C486,#REF!,6,FALSE)</f>
        <v>Shenton Global Limited</v>
      </c>
      <c r="F486" s="183"/>
      <c r="G486" s="184">
        <f>SUMIF(#REF!,C486,#REF!)</f>
        <v>1600</v>
      </c>
      <c r="I486" s="2" t="str">
        <f>VLOOKUP(C486,#REF!,10,FALSE)</f>
        <v>Brocks Hill Council Offices</v>
      </c>
      <c r="K486" s="180" t="str">
        <f>VLOOKUP(C486,#REF!,12,FALSE)</f>
        <v>Fixtures &amp; Fittings Maint.</v>
      </c>
    </row>
    <row r="487" spans="1:11" x14ac:dyDescent="0.25">
      <c r="A487" s="182" t="str">
        <f>VLOOKUP(C487,#REF!,2,FALSE)</f>
        <v>27 Nov 2024</v>
      </c>
      <c r="C487" s="186" t="s">
        <v>730</v>
      </c>
      <c r="E487" s="180" t="str">
        <f>VLOOKUP(C487,#REF!,6,FALSE)</f>
        <v>GAP PROPERTY SERVICES LTD</v>
      </c>
      <c r="F487" s="183"/>
      <c r="G487" s="184">
        <f>SUMIF(#REF!,C487,#REF!)</f>
        <v>460</v>
      </c>
      <c r="I487" s="2" t="str">
        <f>VLOOKUP(C487,#REF!,10,FALSE)</f>
        <v>Churchill Close Flats</v>
      </c>
      <c r="K487" s="180" t="str">
        <f>VLOOKUP(C487,#REF!,12,FALSE)</f>
        <v>Premises Repair Contractors</v>
      </c>
    </row>
    <row r="488" spans="1:11" x14ac:dyDescent="0.25">
      <c r="A488" s="182" t="str">
        <f>VLOOKUP(C488,#REF!,2,FALSE)</f>
        <v>04 Dec 2024</v>
      </c>
      <c r="C488" s="186" t="s">
        <v>731</v>
      </c>
      <c r="E488" s="180" t="str">
        <f>VLOOKUP(C488,#REF!,6,FALSE)</f>
        <v>CROMWELL POLYTHENE LIMITED</v>
      </c>
      <c r="F488" s="183"/>
      <c r="G488" s="184">
        <f>SUMIF(#REF!,C488,#REF!)</f>
        <v>705.6</v>
      </c>
      <c r="I488" s="2" t="str">
        <f>VLOOKUP(C488,#REF!,10,FALSE)</f>
        <v>Street Cleansing</v>
      </c>
      <c r="K488" s="180" t="str">
        <f>VLOOKUP(C488,#REF!,12,FALSE)</f>
        <v>Sacks and Bags</v>
      </c>
    </row>
    <row r="489" spans="1:11" x14ac:dyDescent="0.25">
      <c r="A489" s="182" t="str">
        <f>VLOOKUP(C489,#REF!,2,FALSE)</f>
        <v>13 Nov 2024</v>
      </c>
      <c r="C489" s="186" t="s">
        <v>732</v>
      </c>
      <c r="E489" s="180" t="str">
        <f>VLOOKUP(C489,#REF!,6,FALSE)</f>
        <v>EDF ENERGY CUSTOMERS PLC</v>
      </c>
      <c r="F489" s="183"/>
      <c r="G489" s="184">
        <f>SUMIF(#REF!,C489,#REF!)</f>
        <v>16281.73</v>
      </c>
      <c r="I489" s="2" t="str">
        <f>VLOOKUP(C489,#REF!,10,FALSE)</f>
        <v>Electricity Holding Account</v>
      </c>
      <c r="K489" s="180" t="str">
        <f>VLOOKUP(C489,#REF!,12,FALSE)</f>
        <v>Electricity</v>
      </c>
    </row>
    <row r="490" spans="1:11" x14ac:dyDescent="0.25">
      <c r="A490" s="182" t="str">
        <f>VLOOKUP(C490,#REF!,2,FALSE)</f>
        <v>27 Nov 2024</v>
      </c>
      <c r="C490" s="186" t="s">
        <v>733</v>
      </c>
      <c r="E490" s="180" t="str">
        <f>VLOOKUP(C490,#REF!,6,FALSE)</f>
        <v>Capita One Limited</v>
      </c>
      <c r="F490" s="183"/>
      <c r="G490" s="184">
        <f>SUMIF(#REF!,C490,#REF!)</f>
        <v>1846.53</v>
      </c>
      <c r="I490" s="2" t="str">
        <f>VLOOKUP(C490,#REF!,10,FALSE)</f>
        <v>Revenues and Benefits Manager</v>
      </c>
      <c r="K490" s="180" t="str">
        <f>VLOOKUP(C490,#REF!,12,FALSE)</f>
        <v>Computer Software</v>
      </c>
    </row>
    <row r="491" spans="1:11" x14ac:dyDescent="0.25">
      <c r="A491" s="182" t="str">
        <f>VLOOKUP(C491,#REF!,2,FALSE)</f>
        <v>04 Dec 2024</v>
      </c>
      <c r="C491" s="186" t="s">
        <v>734</v>
      </c>
      <c r="E491" s="180" t="str">
        <f>VLOOKUP(C491,#REF!,6,FALSE)</f>
        <v>GARY HOWARD SERVICES</v>
      </c>
      <c r="F491" s="183"/>
      <c r="G491" s="184">
        <f>SUMIF(#REF!,C491,#REF!)</f>
        <v>462</v>
      </c>
      <c r="I491" s="2" t="str">
        <f>VLOOKUP(C491,#REF!,10,FALSE)</f>
        <v>Cleaning Service</v>
      </c>
      <c r="K491" s="180" t="str">
        <f>VLOOKUP(C491,#REF!,12,FALSE)</f>
        <v>Other Cleaning</v>
      </c>
    </row>
    <row r="492" spans="1:11" x14ac:dyDescent="0.25">
      <c r="A492" s="182" t="str">
        <f>VLOOKUP(C492,#REF!,2,FALSE)</f>
        <v>04 Dec 2024</v>
      </c>
      <c r="C492" s="186" t="s">
        <v>735</v>
      </c>
      <c r="E492" s="180" t="str">
        <f>VLOOKUP(C492,#REF!,6,FALSE)</f>
        <v>GARY HOWARD SERVICES</v>
      </c>
      <c r="F492" s="183"/>
      <c r="G492" s="184">
        <f>SUMIF(#REF!,C492,#REF!)</f>
        <v>285</v>
      </c>
      <c r="I492" s="2" t="str">
        <f>VLOOKUP(C492,#REF!,10,FALSE)</f>
        <v>General Planned Maintenance</v>
      </c>
      <c r="K492" s="180" t="str">
        <f>VLOOKUP(C492,#REF!,12,FALSE)</f>
        <v>Tree Pruning &amp; Removal</v>
      </c>
    </row>
    <row r="493" spans="1:11" x14ac:dyDescent="0.25">
      <c r="A493" s="182" t="str">
        <f>VLOOKUP(C493,#REF!,2,FALSE)</f>
        <v>04 Dec 2024</v>
      </c>
      <c r="C493" s="186" t="s">
        <v>736</v>
      </c>
      <c r="E493" s="180" t="str">
        <f>VLOOKUP(C493,#REF!,6,FALSE)</f>
        <v>GARY HOWARD SERVICES</v>
      </c>
      <c r="F493" s="183"/>
      <c r="G493" s="184">
        <f>SUMIF(#REF!,C493,#REF!)</f>
        <v>485</v>
      </c>
      <c r="I493" s="2" t="str">
        <f>VLOOKUP(C493,#REF!,10,FALSE)</f>
        <v>General Planned Maintenance</v>
      </c>
      <c r="K493" s="180" t="str">
        <f>VLOOKUP(C493,#REF!,12,FALSE)</f>
        <v>Tree Pruning &amp; Removal</v>
      </c>
    </row>
    <row r="494" spans="1:11" x14ac:dyDescent="0.25">
      <c r="A494" s="182" t="str">
        <f>VLOOKUP(C494,#REF!,2,FALSE)</f>
        <v>04 Dec 2024</v>
      </c>
      <c r="C494" s="186" t="s">
        <v>737</v>
      </c>
      <c r="E494" s="180" t="str">
        <f>VLOOKUP(C494,#REF!,6,FALSE)</f>
        <v>GARY HOWARD SERVICES</v>
      </c>
      <c r="F494" s="183"/>
      <c r="G494" s="184">
        <f>SUMIF(#REF!,C494,#REF!)</f>
        <v>425</v>
      </c>
      <c r="I494" s="2" t="str">
        <f>VLOOKUP(C494,#REF!,10,FALSE)</f>
        <v>General Planned Maintenance</v>
      </c>
      <c r="K494" s="180" t="str">
        <f>VLOOKUP(C494,#REF!,12,FALSE)</f>
        <v>Tree Pruning &amp; Removal</v>
      </c>
    </row>
    <row r="495" spans="1:11" x14ac:dyDescent="0.25">
      <c r="A495" s="182" t="str">
        <f>VLOOKUP(C495,#REF!,2,FALSE)</f>
        <v>04 Dec 2024</v>
      </c>
      <c r="C495" s="186" t="s">
        <v>738</v>
      </c>
      <c r="E495" s="180" t="str">
        <f>VLOOKUP(C495,#REF!,6,FALSE)</f>
        <v>GARY HOWARD SERVICES</v>
      </c>
      <c r="F495" s="183"/>
      <c r="G495" s="184">
        <f>SUMIF(#REF!,C495,#REF!)</f>
        <v>615</v>
      </c>
      <c r="I495" s="2" t="str">
        <f>VLOOKUP(C495,#REF!,10,FALSE)</f>
        <v>Structural Maintenance</v>
      </c>
      <c r="K495" s="180" t="str">
        <f>VLOOKUP(C495,#REF!,12,FALSE)</f>
        <v>Responsive Repairs - Service B</v>
      </c>
    </row>
    <row r="496" spans="1:11" x14ac:dyDescent="0.25">
      <c r="A496" s="182" t="str">
        <f>VLOOKUP(C496,#REF!,2,FALSE)</f>
        <v>04 Dec 2024</v>
      </c>
      <c r="C496" s="186" t="s">
        <v>739</v>
      </c>
      <c r="E496" s="180" t="str">
        <f>VLOOKUP(C496,#REF!,6,FALSE)</f>
        <v>MF Safety &amp; Workwear</v>
      </c>
      <c r="F496" s="183"/>
      <c r="G496" s="184">
        <f>SUMIF(#REF!,C496,#REF!)</f>
        <v>698.94</v>
      </c>
      <c r="I496" s="2" t="str">
        <f>VLOOKUP(C496,#REF!,10,FALSE)</f>
        <v>Grounds Maintenance Holding Ac</v>
      </c>
      <c r="K496" s="180" t="str">
        <f>VLOOKUP(C496,#REF!,12,FALSE)</f>
        <v>Protective Clothing</v>
      </c>
    </row>
    <row r="497" spans="1:11" x14ac:dyDescent="0.25">
      <c r="A497" s="182" t="str">
        <f>VLOOKUP(C497,#REF!,2,FALSE)</f>
        <v>04 Dec 2024</v>
      </c>
      <c r="C497" s="186" t="s">
        <v>740</v>
      </c>
      <c r="E497" s="180" t="str">
        <f>VLOOKUP(C497,#REF!,6,FALSE)</f>
        <v>VOLUNTARY ACTION LEICESTER</v>
      </c>
      <c r="F497" s="183"/>
      <c r="G497" s="184">
        <f>SUMIF(#REF!,C497,#REF!)</f>
        <v>9000</v>
      </c>
      <c r="I497" s="2" t="str">
        <f>VLOOKUP(C497,#REF!,10,FALSE)</f>
        <v>UK Shared Prosperity Fund</v>
      </c>
      <c r="K497" s="180" t="str">
        <f>VLOOKUP(C497,#REF!,12,FALSE)</f>
        <v>Employability &amp; Skills</v>
      </c>
    </row>
    <row r="498" spans="1:11" x14ac:dyDescent="0.25">
      <c r="A498" s="182" t="str">
        <f>VLOOKUP(C498,#REF!,2,FALSE)</f>
        <v>13 Nov 2024</v>
      </c>
      <c r="C498" s="186" t="s">
        <v>741</v>
      </c>
      <c r="E498" s="180" t="str">
        <f>VLOOKUP(C498,#REF!,6,FALSE)</f>
        <v>RCD Electrical Services (Leicester) LTD</v>
      </c>
      <c r="F498" s="183"/>
      <c r="G498" s="184">
        <f>SUMIF(#REF!,C498,#REF!)</f>
        <v>687.95</v>
      </c>
      <c r="I498" s="2" t="str">
        <f>VLOOKUP(C498,#REF!,10,FALSE)</f>
        <v>Car Parks</v>
      </c>
      <c r="K498" s="180" t="str">
        <f>VLOOKUP(C498,#REF!,12,FALSE)</f>
        <v>Premises Repair Contractors</v>
      </c>
    </row>
    <row r="499" spans="1:11" x14ac:dyDescent="0.25">
      <c r="A499" s="182" t="str">
        <f>VLOOKUP(C499,#REF!,2,FALSE)</f>
        <v>20 Nov 2024</v>
      </c>
      <c r="C499" s="186" t="s">
        <v>742</v>
      </c>
      <c r="E499" s="180" t="str">
        <f>VLOOKUP(C499,#REF!,6,FALSE)</f>
        <v>RCD Electrical Services (Leicester) LTD</v>
      </c>
      <c r="F499" s="183"/>
      <c r="G499" s="184">
        <f>SUMIF(#REF!,C499,#REF!)</f>
        <v>424</v>
      </c>
      <c r="I499" s="2" t="str">
        <f>VLOOKUP(C499,#REF!,10,FALSE)</f>
        <v>Structural Maintenance</v>
      </c>
      <c r="K499" s="180" t="str">
        <f>VLOOKUP(C499,#REF!,12,FALSE)</f>
        <v>Responsive Repairs - Service B</v>
      </c>
    </row>
    <row r="500" spans="1:11" x14ac:dyDescent="0.25">
      <c r="A500" s="182" t="str">
        <f>VLOOKUP(C500,#REF!,2,FALSE)</f>
        <v>18 Dec 2024</v>
      </c>
      <c r="C500" s="186" t="s">
        <v>743</v>
      </c>
      <c r="E500" s="180" t="str">
        <f>VLOOKUP(C500,#REF!,6,FALSE)</f>
        <v>Fusion Medical Service Ltd</v>
      </c>
      <c r="F500" s="183"/>
      <c r="G500" s="184">
        <f>SUMIF(#REF!,C500,#REF!)</f>
        <v>380</v>
      </c>
      <c r="I500" s="2" t="str">
        <f>VLOOKUP(C500,#REF!,10,FALSE)</f>
        <v>Economic Development</v>
      </c>
      <c r="K500" s="180" t="str">
        <f>VLOOKUP(C500,#REF!,12,FALSE)</f>
        <v>Town Centre Events</v>
      </c>
    </row>
    <row r="501" spans="1:11" x14ac:dyDescent="0.25">
      <c r="A501" s="182" t="str">
        <f>VLOOKUP(C501,#REF!,2,FALSE)</f>
        <v>13 Nov 2024</v>
      </c>
      <c r="C501" s="186" t="s">
        <v>744</v>
      </c>
      <c r="E501" s="180" t="str">
        <f>VLOOKUP(C501,#REF!,6,FALSE)</f>
        <v>A C R C LTD</v>
      </c>
      <c r="F501" s="183"/>
      <c r="G501" s="184">
        <f>SUMIF(#REF!,C501,#REF!)</f>
        <v>1200</v>
      </c>
      <c r="I501" s="2" t="str">
        <f>VLOOKUP(C501,#REF!,10,FALSE)</f>
        <v>Brocks Hill Council Offices</v>
      </c>
      <c r="K501" s="180" t="str">
        <f>VLOOKUP(C501,#REF!,12,FALSE)</f>
        <v>Fixtures &amp; Fittings Maint.</v>
      </c>
    </row>
    <row r="502" spans="1:11" x14ac:dyDescent="0.25">
      <c r="A502" s="182" t="str">
        <f>VLOOKUP(C502,#REF!,2,FALSE)</f>
        <v>04 Dec 2024</v>
      </c>
      <c r="C502" s="186" t="s">
        <v>745</v>
      </c>
      <c r="E502" s="180" t="str">
        <f>VLOOKUP(C502,#REF!,6,FALSE)</f>
        <v>Optima Health UK Limited</v>
      </c>
      <c r="F502" s="183"/>
      <c r="G502" s="184">
        <f>SUMIF(#REF!,C502,#REF!)</f>
        <v>282.5</v>
      </c>
      <c r="I502" s="2" t="str">
        <f>VLOOKUP(C502,#REF!,10,FALSE)</f>
        <v>Personnel Section</v>
      </c>
      <c r="K502" s="180" t="str">
        <f>VLOOKUP(C502,#REF!,12,FALSE)</f>
        <v>Medical Examinations</v>
      </c>
    </row>
    <row r="503" spans="1:11" x14ac:dyDescent="0.25">
      <c r="A503" s="182" t="str">
        <f>VLOOKUP(C503,#REF!,2,FALSE)</f>
        <v>27 Nov 2024</v>
      </c>
      <c r="C503" s="186" t="s">
        <v>746</v>
      </c>
      <c r="E503" s="180" t="str">
        <f>VLOOKUP(C503,#REF!,6,FALSE)</f>
        <v>Thorn Baker Ltd</v>
      </c>
      <c r="F503" s="183"/>
      <c r="G503" s="184">
        <f>SUMIF(#REF!,C503,#REF!)</f>
        <v>481.73</v>
      </c>
      <c r="I503" s="2" t="str">
        <f>VLOOKUP(C503,#REF!,10,FALSE)</f>
        <v>Garden Waste Collection</v>
      </c>
      <c r="K503" s="180" t="str">
        <f>VLOOKUP(C503,#REF!,12,FALSE)</f>
        <v>Hired Staff</v>
      </c>
    </row>
    <row r="504" spans="1:11" x14ac:dyDescent="0.25">
      <c r="A504" s="182" t="str">
        <f>VLOOKUP(C504,#REF!,2,FALSE)</f>
        <v>27 Nov 2024</v>
      </c>
      <c r="C504" s="186" t="s">
        <v>747</v>
      </c>
      <c r="E504" s="180" t="str">
        <f>VLOOKUP(C504,#REF!,6,FALSE)</f>
        <v>F G MOSS &amp; SON</v>
      </c>
      <c r="F504" s="183"/>
      <c r="G504" s="184">
        <f>SUMIF(#REF!,C504,#REF!)</f>
        <v>1035</v>
      </c>
      <c r="I504" s="2" t="str">
        <f>VLOOKUP(C504,#REF!,10,FALSE)</f>
        <v>General Repairs</v>
      </c>
      <c r="K504" s="180" t="str">
        <f>VLOOKUP(C504,#REF!,12,FALSE)</f>
        <v>Joinery</v>
      </c>
    </row>
    <row r="505" spans="1:11" x14ac:dyDescent="0.25">
      <c r="A505" s="182" t="str">
        <f>VLOOKUP(C505,#REF!,2,FALSE)</f>
        <v>27 Nov 2024</v>
      </c>
      <c r="C505" s="186" t="s">
        <v>748</v>
      </c>
      <c r="E505" s="180" t="str">
        <f>VLOOKUP(C505,#REF!,6,FALSE)</f>
        <v>F G MOSS &amp; SON</v>
      </c>
      <c r="F505" s="183"/>
      <c r="G505" s="184">
        <f>SUMIF(#REF!,C505,#REF!)</f>
        <v>1085</v>
      </c>
      <c r="I505" s="2" t="str">
        <f>VLOOKUP(C505,#REF!,10,FALSE)</f>
        <v>General Repairs</v>
      </c>
      <c r="K505" s="180" t="str">
        <f>VLOOKUP(C505,#REF!,12,FALSE)</f>
        <v>Premises Repair Contractors</v>
      </c>
    </row>
    <row r="506" spans="1:11" x14ac:dyDescent="0.25">
      <c r="A506" s="182" t="str">
        <f>VLOOKUP(C506,#REF!,2,FALSE)</f>
        <v>27 Nov 2024</v>
      </c>
      <c r="C506" s="186" t="s">
        <v>749</v>
      </c>
      <c r="E506" s="180" t="str">
        <f>VLOOKUP(C506,#REF!,6,FALSE)</f>
        <v>F G MOSS &amp; SON</v>
      </c>
      <c r="F506" s="183"/>
      <c r="G506" s="184">
        <f>SUMIF(#REF!,C506,#REF!)</f>
        <v>885</v>
      </c>
      <c r="I506" s="2" t="str">
        <f>VLOOKUP(C506,#REF!,10,FALSE)</f>
        <v>Elizabeth Court Flats</v>
      </c>
      <c r="K506" s="180" t="str">
        <f>VLOOKUP(C506,#REF!,12,FALSE)</f>
        <v>Premises Repair Contractors</v>
      </c>
    </row>
    <row r="507" spans="1:11" x14ac:dyDescent="0.25">
      <c r="A507" s="182" t="str">
        <f>VLOOKUP(C507,#REF!,2,FALSE)</f>
        <v>27 Nov 2024</v>
      </c>
      <c r="C507" s="186" t="s">
        <v>750</v>
      </c>
      <c r="E507" s="180" t="str">
        <f>VLOOKUP(C507,#REF!,6,FALSE)</f>
        <v>F G MOSS &amp; SON</v>
      </c>
      <c r="F507" s="183"/>
      <c r="G507" s="184">
        <f>SUMIF(#REF!,C507,#REF!)</f>
        <v>1290</v>
      </c>
      <c r="I507" s="2" t="str">
        <f>VLOOKUP(C507,#REF!,10,FALSE)</f>
        <v>Elizabeth Court Flats</v>
      </c>
      <c r="K507" s="180" t="str">
        <f>VLOOKUP(C507,#REF!,12,FALSE)</f>
        <v>Joinery</v>
      </c>
    </row>
    <row r="508" spans="1:11" x14ac:dyDescent="0.25">
      <c r="A508" s="182" t="str">
        <f>VLOOKUP(C508,#REF!,2,FALSE)</f>
        <v>27 Nov 2024</v>
      </c>
      <c r="C508" s="186" t="s">
        <v>751</v>
      </c>
      <c r="E508" s="180" t="str">
        <f>VLOOKUP(C508,#REF!,6,FALSE)</f>
        <v>F G MOSS &amp; SON</v>
      </c>
      <c r="F508" s="183"/>
      <c r="G508" s="184">
        <f>SUMIF(#REF!,C508,#REF!)</f>
        <v>720</v>
      </c>
      <c r="I508" s="2" t="str">
        <f>VLOOKUP(C508,#REF!,10,FALSE)</f>
        <v>General Repairs</v>
      </c>
      <c r="K508" s="180" t="str">
        <f>VLOOKUP(C508,#REF!,12,FALSE)</f>
        <v>External site repairs &amp; maint</v>
      </c>
    </row>
    <row r="509" spans="1:11" x14ac:dyDescent="0.25">
      <c r="A509" s="182" t="str">
        <f>VLOOKUP(C509,#REF!,2,FALSE)</f>
        <v>27 Nov 2024</v>
      </c>
      <c r="C509" s="186" t="s">
        <v>752</v>
      </c>
      <c r="E509" s="180" t="str">
        <f>VLOOKUP(C509,#REF!,6,FALSE)</f>
        <v>F G MOSS &amp; SON</v>
      </c>
      <c r="F509" s="183"/>
      <c r="G509" s="184">
        <f>SUMIF(#REF!,C509,#REF!)</f>
        <v>3479</v>
      </c>
      <c r="I509" s="2" t="str">
        <f>VLOOKUP(C509,#REF!,10,FALSE)</f>
        <v>General Repairs</v>
      </c>
      <c r="K509" s="180" t="str">
        <f>VLOOKUP(C509,#REF!,12,FALSE)</f>
        <v>External site repairs &amp; maint</v>
      </c>
    </row>
    <row r="510" spans="1:11" x14ac:dyDescent="0.25">
      <c r="A510" s="182" t="str">
        <f>VLOOKUP(C510,#REF!,2,FALSE)</f>
        <v>27 Nov 2024</v>
      </c>
      <c r="C510" s="186" t="s">
        <v>753</v>
      </c>
      <c r="E510" s="180" t="str">
        <f>VLOOKUP(C510,#REF!,6,FALSE)</f>
        <v>F G MOSS &amp; SON</v>
      </c>
      <c r="F510" s="183"/>
      <c r="G510" s="184">
        <f>SUMIF(#REF!,C510,#REF!)</f>
        <v>1219</v>
      </c>
      <c r="I510" s="2" t="str">
        <f>VLOOKUP(C510,#REF!,10,FALSE)</f>
        <v>Churchill Close Flats</v>
      </c>
      <c r="K510" s="180" t="str">
        <f>VLOOKUP(C510,#REF!,12,FALSE)</f>
        <v>Premises Repair Contractors</v>
      </c>
    </row>
    <row r="511" spans="1:11" x14ac:dyDescent="0.25">
      <c r="A511" s="182" t="str">
        <f>VLOOKUP(C511,#REF!,2,FALSE)</f>
        <v>13 Nov 2024</v>
      </c>
      <c r="C511" s="186" t="s">
        <v>754</v>
      </c>
      <c r="E511" s="180" t="str">
        <f>VLOOKUP(C511,#REF!,6,FALSE)</f>
        <v>F G MOSS &amp; SON</v>
      </c>
      <c r="F511" s="183"/>
      <c r="G511" s="184">
        <f>SUMIF(#REF!,C511,#REF!)</f>
        <v>590</v>
      </c>
      <c r="I511" s="2" t="str">
        <f>VLOOKUP(C511,#REF!,10,FALSE)</f>
        <v>Estates Management</v>
      </c>
      <c r="K511" s="180" t="str">
        <f>VLOOKUP(C511,#REF!,12,FALSE)</f>
        <v>Tenant Involvement</v>
      </c>
    </row>
    <row r="512" spans="1:11" x14ac:dyDescent="0.25">
      <c r="A512" s="182" t="str">
        <f>VLOOKUP(C512,#REF!,2,FALSE)</f>
        <v>27 Nov 2024</v>
      </c>
      <c r="C512" s="186" t="s">
        <v>755</v>
      </c>
      <c r="E512" s="180" t="str">
        <f>VLOOKUP(C512,#REF!,6,FALSE)</f>
        <v>Sam Metcalf Trees and Landscaping Ltd</v>
      </c>
      <c r="F512" s="183"/>
      <c r="G512" s="184">
        <f>SUMIF(#REF!,C512,#REF!)</f>
        <v>1315</v>
      </c>
      <c r="I512" s="2" t="str">
        <f>VLOOKUP(C512,#REF!,10,FALSE)</f>
        <v>General Planned Maintenance</v>
      </c>
      <c r="K512" s="180" t="str">
        <f>VLOOKUP(C512,#REF!,12,FALSE)</f>
        <v>Tree Pruning &amp; Removal</v>
      </c>
    </row>
    <row r="513" spans="1:11" x14ac:dyDescent="0.25">
      <c r="A513" s="182" t="str">
        <f>VLOOKUP(C513,#REF!,2,FALSE)</f>
        <v>04 Dec 2024</v>
      </c>
      <c r="C513" s="186" t="s">
        <v>756</v>
      </c>
      <c r="E513" s="180" t="str">
        <f>VLOOKUP(C513,#REF!,6,FALSE)</f>
        <v>Chapmans Garden Machinery Ltd</v>
      </c>
      <c r="F513" s="183"/>
      <c r="G513" s="184">
        <f>SUMIF(#REF!,C513,#REF!)</f>
        <v>1427.26</v>
      </c>
      <c r="I513" s="2" t="str">
        <f>VLOOKUP(C513,#REF!,10,FALSE)</f>
        <v>Mechanics Workshop</v>
      </c>
      <c r="K513" s="180" t="str">
        <f>VLOOKUP(C513,#REF!,12,FALSE)</f>
        <v>Hired Staff</v>
      </c>
    </row>
    <row r="514" spans="1:11" x14ac:dyDescent="0.25">
      <c r="A514" s="182" t="str">
        <f>VLOOKUP(C514,#REF!,2,FALSE)</f>
        <v>13 Nov 2024</v>
      </c>
      <c r="C514" s="186" t="s">
        <v>757</v>
      </c>
      <c r="E514" s="180" t="str">
        <f>VLOOKUP(C514,#REF!,6,FALSE)</f>
        <v>British Heart Foundation</v>
      </c>
      <c r="F514" s="183"/>
      <c r="G514" s="184">
        <f>SUMIF(#REF!,C514,#REF!)</f>
        <v>1415</v>
      </c>
      <c r="I514" s="2" t="str">
        <f>VLOOKUP(C514,#REF!,10,FALSE)</f>
        <v>Bushloe House Council Offices</v>
      </c>
      <c r="K514" s="180" t="str">
        <f>VLOOKUP(C514,#REF!,12,FALSE)</f>
        <v>Cyclical Maint Council Offices</v>
      </c>
    </row>
    <row r="515" spans="1:11" x14ac:dyDescent="0.25">
      <c r="A515" s="182" t="str">
        <f>VLOOKUP(C515,#REF!,2,FALSE)</f>
        <v>27 Nov 2024</v>
      </c>
      <c r="C515" s="186" t="s">
        <v>758</v>
      </c>
      <c r="E515" s="180" t="str">
        <f>VLOOKUP(C515,#REF!,6,FALSE)</f>
        <v xml:space="preserve">VENN GROUP </v>
      </c>
      <c r="F515" s="183"/>
      <c r="G515" s="184">
        <f>SUMIF(#REF!,C515,#REF!)</f>
        <v>1370.56</v>
      </c>
      <c r="I515" s="2" t="str">
        <f>VLOOKUP(C515,#REF!,10,FALSE)</f>
        <v>NNDR</v>
      </c>
      <c r="K515" s="180" t="str">
        <f>VLOOKUP(C515,#REF!,12,FALSE)</f>
        <v>Hired Staff</v>
      </c>
    </row>
    <row r="516" spans="1:11" x14ac:dyDescent="0.25">
      <c r="A516" s="182" t="str">
        <f>VLOOKUP(C516,#REF!,2,FALSE)</f>
        <v>20 Nov 2024</v>
      </c>
      <c r="C516" s="186" t="s">
        <v>759</v>
      </c>
      <c r="E516" s="180" t="str">
        <f>VLOOKUP(C516,#REF!,6,FALSE)</f>
        <v>HELPING HANDS COMMUNITY TRUST</v>
      </c>
      <c r="F516" s="183"/>
      <c r="G516" s="184">
        <f>SUMIF(#REF!,C516,#REF!)</f>
        <v>2416.66</v>
      </c>
      <c r="I516" s="2" t="str">
        <f>VLOOKUP(C516,#REF!,10,FALSE)</f>
        <v>Grants</v>
      </c>
      <c r="K516" s="180" t="str">
        <f>VLOOKUP(C516,#REF!,12,FALSE)</f>
        <v>Grant/Loan Payments</v>
      </c>
    </row>
    <row r="517" spans="1:11" x14ac:dyDescent="0.25">
      <c r="A517" s="182" t="str">
        <f>VLOOKUP(C517,#REF!,2,FALSE)</f>
        <v>04 Dec 2024</v>
      </c>
      <c r="C517" s="186" t="s">
        <v>760</v>
      </c>
      <c r="E517" s="180" t="str">
        <f>VLOOKUP(C517,#REF!,6,FALSE)</f>
        <v>Softcat Plc</v>
      </c>
      <c r="F517" s="183"/>
      <c r="G517" s="184">
        <f>SUMIF(#REF!,C517,#REF!)</f>
        <v>343</v>
      </c>
      <c r="I517" s="2" t="str">
        <f>VLOOKUP(C517,#REF!,10,FALSE)</f>
        <v>ICT Section</v>
      </c>
      <c r="K517" s="180" t="str">
        <f>VLOOKUP(C517,#REF!,12,FALSE)</f>
        <v>Computer Software</v>
      </c>
    </row>
    <row r="518" spans="1:11" x14ac:dyDescent="0.25">
      <c r="A518" s="182" t="str">
        <f>VLOOKUP(C518,#REF!,2,FALSE)</f>
        <v>13 Nov 2024</v>
      </c>
      <c r="C518" s="186" t="s">
        <v>761</v>
      </c>
      <c r="E518" s="180" t="str">
        <f>VLOOKUP(C518,#REF!,6,FALSE)</f>
        <v>Graffwerk Limited</v>
      </c>
      <c r="F518" s="183"/>
      <c r="G518" s="184">
        <f>SUMIF(#REF!,C518,#REF!)</f>
        <v>15000</v>
      </c>
      <c r="I518" s="2" t="str">
        <f>VLOOKUP(C518,#REF!,10,FALSE)</f>
        <v>UK Shared Prosperity Fund</v>
      </c>
      <c r="K518" s="180" t="str">
        <f>VLOOKUP(C518,#REF!,12,FALSE)</f>
        <v>Tourism &amp; Visitor Economy</v>
      </c>
    </row>
    <row r="519" spans="1:11" x14ac:dyDescent="0.25">
      <c r="A519" s="182" t="str">
        <f>VLOOKUP(C519,#REF!,2,FALSE)</f>
        <v>20 Nov 2024</v>
      </c>
      <c r="C519" s="186" t="s">
        <v>762</v>
      </c>
      <c r="E519" s="180" t="str">
        <f>VLOOKUP(C519,#REF!,6,FALSE)</f>
        <v>Animal Care Services Midlands Limited</v>
      </c>
      <c r="F519" s="183"/>
      <c r="G519" s="184">
        <f>SUMIF(#REF!,C519,#REF!)</f>
        <v>582.5</v>
      </c>
      <c r="I519" s="2" t="str">
        <f>VLOOKUP(C519,#REF!,10,FALSE)</f>
        <v>Dog Control Service</v>
      </c>
      <c r="K519" s="180" t="str">
        <f>VLOOKUP(C519,#REF!,12,FALSE)</f>
        <v>Dog Control Service</v>
      </c>
    </row>
    <row r="520" spans="1:11" x14ac:dyDescent="0.25">
      <c r="A520" s="182" t="str">
        <f>VLOOKUP(C520,#REF!,2,FALSE)</f>
        <v>27 Nov 2024</v>
      </c>
      <c r="C520" s="186" t="s">
        <v>763</v>
      </c>
      <c r="E520" s="180" t="str">
        <f>VLOOKUP(C520,#REF!,6,FALSE)</f>
        <v>Animal Care Services Midlands Limited</v>
      </c>
      <c r="F520" s="183"/>
      <c r="G520" s="184">
        <f>SUMIF(#REF!,C520,#REF!)</f>
        <v>533.75</v>
      </c>
      <c r="I520" s="2" t="str">
        <f>VLOOKUP(C520,#REF!,10,FALSE)</f>
        <v>Dog Control Service</v>
      </c>
      <c r="K520" s="180" t="str">
        <f>VLOOKUP(C520,#REF!,12,FALSE)</f>
        <v>Dog Control Service</v>
      </c>
    </row>
    <row r="521" spans="1:11" x14ac:dyDescent="0.25">
      <c r="A521" s="182" t="str">
        <f>VLOOKUP(C521,#REF!,2,FALSE)</f>
        <v>04 Dec 2024</v>
      </c>
      <c r="C521" s="186" t="s">
        <v>764</v>
      </c>
      <c r="E521" s="180" t="str">
        <f>VLOOKUP(C521,#REF!,6,FALSE)</f>
        <v>Reach Publishing Services Ltd</v>
      </c>
      <c r="F521" s="183"/>
      <c r="G521" s="184">
        <f>SUMIF(#REF!,C521,#REF!)</f>
        <v>642.96</v>
      </c>
      <c r="I521" s="2" t="str">
        <f>VLOOKUP(C521,#REF!,10,FALSE)</f>
        <v>Development Control</v>
      </c>
      <c r="K521" s="180" t="str">
        <f>VLOOKUP(C521,#REF!,12,FALSE)</f>
        <v>Advertising</v>
      </c>
    </row>
    <row r="522" spans="1:11" x14ac:dyDescent="0.25">
      <c r="A522" s="182" t="str">
        <f>VLOOKUP(C522,#REF!,2,FALSE)</f>
        <v>13 Nov 2024</v>
      </c>
      <c r="C522" s="186" t="s">
        <v>765</v>
      </c>
      <c r="E522" s="180" t="str">
        <f>VLOOKUP(C522,#REF!,6,FALSE)</f>
        <v>Green and Home Ltd</v>
      </c>
      <c r="F522" s="183"/>
      <c r="G522" s="184">
        <f>SUMIF(#REF!,C522,#REF!)</f>
        <v>1850</v>
      </c>
      <c r="I522" s="2" t="str">
        <f>VLOOKUP(C522,#REF!,10,FALSE)</f>
        <v>General Repairs</v>
      </c>
      <c r="K522" s="180" t="str">
        <f>VLOOKUP(C522,#REF!,12,FALSE)</f>
        <v>Premises Repair Contractors</v>
      </c>
    </row>
    <row r="523" spans="1:11" x14ac:dyDescent="0.25">
      <c r="A523" s="182" t="str">
        <f>VLOOKUP(C523,#REF!,2,FALSE)</f>
        <v>04 Dec 2024</v>
      </c>
      <c r="C523" s="186" t="s">
        <v>766</v>
      </c>
      <c r="E523" s="180" t="str">
        <f>VLOOKUP(C523,#REF!,6,FALSE)</f>
        <v>Metric Group Ltd</v>
      </c>
      <c r="F523" s="183"/>
      <c r="G523" s="184">
        <f>SUMIF(#REF!,C523,#REF!)</f>
        <v>609.14</v>
      </c>
      <c r="I523" s="2" t="str">
        <f>VLOOKUP(C523,#REF!,10,FALSE)</f>
        <v>Car Parks</v>
      </c>
      <c r="K523" s="180" t="str">
        <f>VLOOKUP(C523,#REF!,12,FALSE)</f>
        <v>Other External Fees</v>
      </c>
    </row>
    <row r="524" spans="1:11" x14ac:dyDescent="0.25">
      <c r="A524" s="182" t="str">
        <f>VLOOKUP(C524,#REF!,2,FALSE)</f>
        <v>20 Nov 2024</v>
      </c>
      <c r="C524" s="186" t="s">
        <v>767</v>
      </c>
      <c r="E524" s="180" t="str">
        <f>VLOOKUP(C524,#REF!,6,FALSE)</f>
        <v>MACILDOWIE ASSOCIATES LTD</v>
      </c>
      <c r="F524" s="183"/>
      <c r="G524" s="184">
        <f>SUMIF(#REF!,C524,#REF!)</f>
        <v>2020</v>
      </c>
      <c r="I524" s="2" t="str">
        <f>VLOOKUP(C524,#REF!,10,FALSE)</f>
        <v>Finance</v>
      </c>
      <c r="K524" s="180" t="str">
        <f>VLOOKUP(C524,#REF!,12,FALSE)</f>
        <v>Hired Staff</v>
      </c>
    </row>
    <row r="525" spans="1:11" x14ac:dyDescent="0.25">
      <c r="A525" s="182" t="str">
        <f>VLOOKUP(C525,#REF!,2,FALSE)</f>
        <v>20 Nov 2024</v>
      </c>
      <c r="C525" s="186" t="s">
        <v>768</v>
      </c>
      <c r="E525" s="180" t="str">
        <f>VLOOKUP(C525,#REF!,6,FALSE)</f>
        <v>Oadby Town Centre Association</v>
      </c>
      <c r="F525" s="183"/>
      <c r="G525" s="184">
        <f>SUMIF(#REF!,C525,#REF!)</f>
        <v>998</v>
      </c>
      <c r="I525" s="2" t="str">
        <f>VLOOKUP(C525,#REF!,10,FALSE)</f>
        <v>Economic Development</v>
      </c>
      <c r="K525" s="180" t="str">
        <f>VLOOKUP(C525,#REF!,12,FALSE)</f>
        <v>Town Centre Events</v>
      </c>
    </row>
    <row r="526" spans="1:11" x14ac:dyDescent="0.25">
      <c r="A526" s="182" t="str">
        <f>VLOOKUP(C526,#REF!,2,FALSE)</f>
        <v>04 Dec 2024</v>
      </c>
      <c r="C526" s="186" t="s">
        <v>769</v>
      </c>
      <c r="E526" s="180" t="str">
        <f>VLOOKUP(C526,#REF!,6,FALSE)</f>
        <v>GAP PROPERTY SERVICES LTD</v>
      </c>
      <c r="F526" s="183"/>
      <c r="G526" s="184">
        <f>SUMIF(#REF!,C526,#REF!)</f>
        <v>2186</v>
      </c>
      <c r="I526" s="2" t="str">
        <f>VLOOKUP(C526,#REF!,10,FALSE)</f>
        <v>Marriott House Flats</v>
      </c>
      <c r="K526" s="180" t="str">
        <f>VLOOKUP(C526,#REF!,12,FALSE)</f>
        <v>Joinery</v>
      </c>
    </row>
    <row r="527" spans="1:11" x14ac:dyDescent="0.25">
      <c r="A527" s="182" t="str">
        <f>VLOOKUP(C527,#REF!,2,FALSE)</f>
        <v>13 Nov 2024</v>
      </c>
      <c r="C527" s="186" t="s">
        <v>770</v>
      </c>
      <c r="E527" s="180" t="str">
        <f>VLOOKUP(C527,#REF!,6,FALSE)</f>
        <v xml:space="preserve">VENN GROUP </v>
      </c>
      <c r="F527" s="183"/>
      <c r="G527" s="184">
        <f>SUMIF(#REF!,C527,#REF!)</f>
        <v>1288</v>
      </c>
      <c r="I527" s="2" t="str">
        <f>VLOOKUP(C527,#REF!,10,FALSE)</f>
        <v>NNDR</v>
      </c>
      <c r="K527" s="180" t="str">
        <f>VLOOKUP(C527,#REF!,12,FALSE)</f>
        <v>Hired Staff</v>
      </c>
    </row>
    <row r="528" spans="1:11" x14ac:dyDescent="0.25">
      <c r="A528" s="182" t="str">
        <f>VLOOKUP(C528,#REF!,2,FALSE)</f>
        <v>27 Nov 2024</v>
      </c>
      <c r="C528" s="186" t="s">
        <v>771</v>
      </c>
      <c r="E528" s="180" t="str">
        <f>VLOOKUP(C528,#REF!,6,FALSE)</f>
        <v>HELPING HANDS COMMUNITY TRUST</v>
      </c>
      <c r="F528" s="183"/>
      <c r="G528" s="184">
        <f>SUMIF(#REF!,C528,#REF!)</f>
        <v>1584</v>
      </c>
      <c r="I528" s="2" t="str">
        <f>VLOOKUP(C528,#REF!,10,FALSE)</f>
        <v>South Wigston Shop Fronts</v>
      </c>
      <c r="K528" s="180" t="str">
        <f>VLOOKUP(C528,#REF!,12,FALSE)</f>
        <v>Grant/Loan Payments</v>
      </c>
    </row>
    <row r="529" spans="1:11" x14ac:dyDescent="0.25">
      <c r="A529" s="182" t="str">
        <f>VLOOKUP(C529,#REF!,2,FALSE)</f>
        <v>04 Dec 2024</v>
      </c>
      <c r="C529" s="186" t="s">
        <v>772</v>
      </c>
      <c r="E529" s="180" t="str">
        <f>VLOOKUP(C529,#REF!,6,FALSE)</f>
        <v>Dodd Group (Midlands) Limited</v>
      </c>
      <c r="F529" s="183"/>
      <c r="G529" s="184">
        <f>SUMIF(#REF!,C529,#REF!)</f>
        <v>1744.17</v>
      </c>
      <c r="I529" s="2" t="str">
        <f>VLOOKUP(C529,#REF!,10,FALSE)</f>
        <v>Boulter Crescent Flats</v>
      </c>
      <c r="K529" s="180" t="str">
        <f>VLOOKUP(C529,#REF!,12,FALSE)</f>
        <v>Electrical repairs &amp; maint</v>
      </c>
    </row>
    <row r="530" spans="1:11" x14ac:dyDescent="0.25">
      <c r="A530" s="182" t="str">
        <f>VLOOKUP(C530,#REF!,2,FALSE)</f>
        <v>04 Dec 2024</v>
      </c>
      <c r="C530" s="186" t="s">
        <v>773</v>
      </c>
      <c r="E530" s="180" t="str">
        <f>VLOOKUP(C530,#REF!,6,FALSE)</f>
        <v>SYSTON ROLLING SHUTTERS LTD</v>
      </c>
      <c r="F530" s="183"/>
      <c r="G530" s="184">
        <f>SUMIF(#REF!,C530,#REF!)</f>
        <v>330</v>
      </c>
      <c r="I530" s="2" t="str">
        <f>VLOOKUP(C530,#REF!,10,FALSE)</f>
        <v>Structural Maintenance</v>
      </c>
      <c r="K530" s="180" t="str">
        <f>VLOOKUP(C530,#REF!,12,FALSE)</f>
        <v>Responsive Repairs - Service B</v>
      </c>
    </row>
    <row r="531" spans="1:11" x14ac:dyDescent="0.25">
      <c r="A531" s="182" t="str">
        <f>VLOOKUP(C531,#REF!,2,FALSE)</f>
        <v>04 Dec 2024</v>
      </c>
      <c r="C531" s="186" t="s">
        <v>774</v>
      </c>
      <c r="E531" s="180" t="str">
        <f>VLOOKUP(C531,#REF!,6,FALSE)</f>
        <v>Vivid Resourcing</v>
      </c>
      <c r="F531" s="183"/>
      <c r="G531" s="184">
        <f>SUMIF(#REF!,C531,#REF!)</f>
        <v>1702.5</v>
      </c>
      <c r="I531" s="2" t="str">
        <f>VLOOKUP(C531,#REF!,10,FALSE)</f>
        <v>General Repairs</v>
      </c>
      <c r="K531" s="180" t="str">
        <f>VLOOKUP(C531,#REF!,12,FALSE)</f>
        <v>Hired Staff</v>
      </c>
    </row>
    <row r="532" spans="1:11" x14ac:dyDescent="0.25">
      <c r="A532" s="182" t="str">
        <f>VLOOKUP(C532,#REF!,2,FALSE)</f>
        <v>04 Dec 2024</v>
      </c>
      <c r="C532" s="186" t="s">
        <v>775</v>
      </c>
      <c r="E532" s="180" t="str">
        <f>VLOOKUP(C532,#REF!,6,FALSE)</f>
        <v>CROMWELL POLYTHENE LIMITED</v>
      </c>
      <c r="F532" s="183"/>
      <c r="G532" s="184">
        <f>SUMIF(#REF!,C532,#REF!)</f>
        <v>810</v>
      </c>
      <c r="I532" s="2" t="str">
        <f>VLOOKUP(C532,#REF!,10,FALSE)</f>
        <v>Street Cleansing</v>
      </c>
      <c r="K532" s="180" t="str">
        <f>VLOOKUP(C532,#REF!,12,FALSE)</f>
        <v>Sacks and Bags</v>
      </c>
    </row>
    <row r="533" spans="1:11" x14ac:dyDescent="0.25">
      <c r="A533" s="182" t="str">
        <f>VLOOKUP(C533,#REF!,2,FALSE)</f>
        <v>20 Nov 2024</v>
      </c>
      <c r="C533" s="186" t="s">
        <v>776</v>
      </c>
      <c r="E533" s="180" t="str">
        <f>VLOOKUP(C533,#REF!,6,FALSE)</f>
        <v>EDF ENERGY CUSTOMERS PLC</v>
      </c>
      <c r="F533" s="183"/>
      <c r="G533" s="184">
        <f>SUMIF(#REF!,C533,#REF!)</f>
        <v>349.81</v>
      </c>
      <c r="I533" s="2" t="str">
        <f>VLOOKUP(C533,#REF!,10,FALSE)</f>
        <v>Wigston Fields (The Poplars)</v>
      </c>
      <c r="K533" s="180" t="str">
        <f>VLOOKUP(C533,#REF!,12,FALSE)</f>
        <v>Electricity</v>
      </c>
    </row>
    <row r="534" spans="1:11" x14ac:dyDescent="0.25">
      <c r="A534" s="182" t="str">
        <f>VLOOKUP(C534,#REF!,2,FALSE)</f>
        <v>20 Nov 2024</v>
      </c>
      <c r="C534" s="186" t="s">
        <v>777</v>
      </c>
      <c r="E534" s="180" t="str">
        <f>VLOOKUP(C534,#REF!,6,FALSE)</f>
        <v>Broad Oak Properties Limited</v>
      </c>
      <c r="F534" s="183"/>
      <c r="G534" s="184">
        <f>SUMIF(#REF!,C534,#REF!)</f>
        <v>8535.56</v>
      </c>
      <c r="I534" s="2" t="str">
        <f>VLOOKUP(C534,#REF!,10,FALSE)</f>
        <v>Social Housing Decarbonisation</v>
      </c>
      <c r="K534" s="180" t="str">
        <f>VLOOKUP(C534,#REF!,12,FALSE)</f>
        <v>Grant/Loan Payments</v>
      </c>
    </row>
    <row r="535" spans="1:11" x14ac:dyDescent="0.25">
      <c r="A535" s="182" t="str">
        <f>VLOOKUP(C535,#REF!,2,FALSE)</f>
        <v>20 Nov 2024</v>
      </c>
      <c r="C535" s="186" t="s">
        <v>778</v>
      </c>
      <c r="E535" s="180" t="str">
        <f>VLOOKUP(C535,#REF!,6,FALSE)</f>
        <v>Broad Oak Properties Limited</v>
      </c>
      <c r="F535" s="183"/>
      <c r="G535" s="184">
        <f>SUMIF(#REF!,C535,#REF!)</f>
        <v>7826.01</v>
      </c>
      <c r="I535" s="2" t="str">
        <f>VLOOKUP(C535,#REF!,10,FALSE)</f>
        <v>Social Housing Decarbonisation</v>
      </c>
      <c r="K535" s="180" t="str">
        <f>VLOOKUP(C535,#REF!,12,FALSE)</f>
        <v>Grant/Loan Payments</v>
      </c>
    </row>
    <row r="536" spans="1:11" x14ac:dyDescent="0.25">
      <c r="A536" s="182" t="str">
        <f>VLOOKUP(C536,#REF!,2,FALSE)</f>
        <v>20 Nov 2024</v>
      </c>
      <c r="C536" s="186" t="s">
        <v>779</v>
      </c>
      <c r="E536" s="180" t="str">
        <f>VLOOKUP(C536,#REF!,6,FALSE)</f>
        <v>Broad Oak Properties Limited</v>
      </c>
      <c r="F536" s="183"/>
      <c r="G536" s="184">
        <f>SUMIF(#REF!,C536,#REF!)</f>
        <v>7250.21</v>
      </c>
      <c r="I536" s="2" t="str">
        <f>VLOOKUP(C536,#REF!,10,FALSE)</f>
        <v>Social Housing Decarbonisation</v>
      </c>
      <c r="K536" s="180" t="str">
        <f>VLOOKUP(C536,#REF!,12,FALSE)</f>
        <v>Grant/Loan Payments</v>
      </c>
    </row>
    <row r="537" spans="1:11" x14ac:dyDescent="0.25">
      <c r="A537" s="182" t="str">
        <f>VLOOKUP(C537,#REF!,2,FALSE)</f>
        <v>20 Nov 2024</v>
      </c>
      <c r="C537" s="186" t="s">
        <v>780</v>
      </c>
      <c r="E537" s="180" t="str">
        <f>VLOOKUP(C537,#REF!,6,FALSE)</f>
        <v>Broad Oak Properties Limited</v>
      </c>
      <c r="F537" s="183"/>
      <c r="G537" s="184">
        <f>SUMIF(#REF!,C537,#REF!)</f>
        <v>7835.41</v>
      </c>
      <c r="I537" s="2" t="str">
        <f>VLOOKUP(C537,#REF!,10,FALSE)</f>
        <v>Social Housing Decarbonisation</v>
      </c>
      <c r="K537" s="180" t="str">
        <f>VLOOKUP(C537,#REF!,12,FALSE)</f>
        <v>Grant/Loan Payments</v>
      </c>
    </row>
    <row r="538" spans="1:11" x14ac:dyDescent="0.25">
      <c r="A538" s="182" t="str">
        <f>VLOOKUP(C538,#REF!,2,FALSE)</f>
        <v>20 Nov 2024</v>
      </c>
      <c r="C538" s="186" t="s">
        <v>781</v>
      </c>
      <c r="E538" s="180" t="str">
        <f>VLOOKUP(C538,#REF!,6,FALSE)</f>
        <v>Broad Oak Properties Limited</v>
      </c>
      <c r="F538" s="183"/>
      <c r="G538" s="184">
        <f>SUMIF(#REF!,C538,#REF!)</f>
        <v>7250.21</v>
      </c>
      <c r="I538" s="2" t="str">
        <f>VLOOKUP(C538,#REF!,10,FALSE)</f>
        <v>Social Housing Decarbonisation</v>
      </c>
      <c r="K538" s="180" t="str">
        <f>VLOOKUP(C538,#REF!,12,FALSE)</f>
        <v>Grant/Loan Payments</v>
      </c>
    </row>
    <row r="539" spans="1:11" x14ac:dyDescent="0.25">
      <c r="A539" s="182" t="str">
        <f>VLOOKUP(C539,#REF!,2,FALSE)</f>
        <v>20 Nov 2024</v>
      </c>
      <c r="C539" s="186" t="s">
        <v>782</v>
      </c>
      <c r="E539" s="180" t="str">
        <f>VLOOKUP(C539,#REF!,6,FALSE)</f>
        <v>Broad Oak Properties Limited</v>
      </c>
      <c r="F539" s="183"/>
      <c r="G539" s="184">
        <f>SUMIF(#REF!,C539,#REF!)</f>
        <v>7720.46</v>
      </c>
      <c r="I539" s="2" t="str">
        <f>VLOOKUP(C539,#REF!,10,FALSE)</f>
        <v>Social Housing Decarbonisation</v>
      </c>
      <c r="K539" s="180" t="str">
        <f>VLOOKUP(C539,#REF!,12,FALSE)</f>
        <v>Grant/Loan Payments</v>
      </c>
    </row>
    <row r="540" spans="1:11" x14ac:dyDescent="0.25">
      <c r="A540" s="182" t="str">
        <f>VLOOKUP(C540,#REF!,2,FALSE)</f>
        <v>20 Nov 2024</v>
      </c>
      <c r="C540" s="186" t="s">
        <v>783</v>
      </c>
      <c r="E540" s="180" t="str">
        <f>VLOOKUP(C540,#REF!,6,FALSE)</f>
        <v>Broad Oak Properties Limited</v>
      </c>
      <c r="F540" s="183"/>
      <c r="G540" s="184">
        <f>SUMIF(#REF!,C540,#REF!)</f>
        <v>8305.66</v>
      </c>
      <c r="I540" s="2" t="str">
        <f>VLOOKUP(C540,#REF!,10,FALSE)</f>
        <v>Social Housing Decarbonisation</v>
      </c>
      <c r="K540" s="180" t="str">
        <f>VLOOKUP(C540,#REF!,12,FALSE)</f>
        <v>Grant/Loan Payments</v>
      </c>
    </row>
    <row r="541" spans="1:11" x14ac:dyDescent="0.25">
      <c r="A541" s="182" t="str">
        <f>VLOOKUP(C541,#REF!,2,FALSE)</f>
        <v>20 Nov 2024</v>
      </c>
      <c r="C541" s="186" t="s">
        <v>784</v>
      </c>
      <c r="E541" s="180" t="str">
        <f>VLOOKUP(C541,#REF!,6,FALSE)</f>
        <v>Broad Oak Properties Limited</v>
      </c>
      <c r="F541" s="183"/>
      <c r="G541" s="184">
        <f>SUMIF(#REF!,C541,#REF!)</f>
        <v>7250.21</v>
      </c>
      <c r="I541" s="2" t="str">
        <f>VLOOKUP(C541,#REF!,10,FALSE)</f>
        <v>Social Housing Decarbonisation</v>
      </c>
      <c r="K541" s="180" t="str">
        <f>VLOOKUP(C541,#REF!,12,FALSE)</f>
        <v>Grant/Loan Payments</v>
      </c>
    </row>
    <row r="542" spans="1:11" x14ac:dyDescent="0.25">
      <c r="A542" s="182" t="str">
        <f>VLOOKUP(C542,#REF!,2,FALSE)</f>
        <v>20 Nov 2024</v>
      </c>
      <c r="C542" s="186" t="s">
        <v>785</v>
      </c>
      <c r="E542" s="180" t="str">
        <f>VLOOKUP(C542,#REF!,6,FALSE)</f>
        <v>Broad Oak Properties Limited</v>
      </c>
      <c r="F542" s="183"/>
      <c r="G542" s="184">
        <f>SUMIF(#REF!,C542,#REF!)</f>
        <v>8775.91</v>
      </c>
      <c r="I542" s="2" t="str">
        <f>VLOOKUP(C542,#REF!,10,FALSE)</f>
        <v>Social Housing Decarbonisation</v>
      </c>
      <c r="K542" s="180" t="str">
        <f>VLOOKUP(C542,#REF!,12,FALSE)</f>
        <v>Grant/Loan Payments</v>
      </c>
    </row>
    <row r="543" spans="1:11" x14ac:dyDescent="0.25">
      <c r="A543" s="182" t="str">
        <f>VLOOKUP(C543,#REF!,2,FALSE)</f>
        <v>20 Nov 2024</v>
      </c>
      <c r="C543" s="186" t="s">
        <v>786</v>
      </c>
      <c r="E543" s="180" t="str">
        <f>VLOOKUP(C543,#REF!,6,FALSE)</f>
        <v>Broad Oak Properties Limited</v>
      </c>
      <c r="F543" s="183"/>
      <c r="G543" s="184">
        <f>SUMIF(#REF!,C543,#REF!)</f>
        <v>7835.41</v>
      </c>
      <c r="I543" s="2" t="str">
        <f>VLOOKUP(C543,#REF!,10,FALSE)</f>
        <v>Social Housing Decarbonisation</v>
      </c>
      <c r="K543" s="180" t="str">
        <f>VLOOKUP(C543,#REF!,12,FALSE)</f>
        <v>Grant/Loan Payments</v>
      </c>
    </row>
    <row r="544" spans="1:11" x14ac:dyDescent="0.25">
      <c r="A544" s="182" t="str">
        <f>VLOOKUP(C544,#REF!,2,FALSE)</f>
        <v>20 Nov 2024</v>
      </c>
      <c r="C544" s="186" t="s">
        <v>787</v>
      </c>
      <c r="E544" s="180" t="str">
        <f>VLOOKUP(C544,#REF!,6,FALSE)</f>
        <v>Broad Oak Properties Limited</v>
      </c>
      <c r="F544" s="183"/>
      <c r="G544" s="184">
        <f>SUMIF(#REF!,C544,#REF!)</f>
        <v>7720.46</v>
      </c>
      <c r="I544" s="2" t="str">
        <f>VLOOKUP(C544,#REF!,10,FALSE)</f>
        <v>Social Housing Decarbonisation</v>
      </c>
      <c r="K544" s="180" t="str">
        <f>VLOOKUP(C544,#REF!,12,FALSE)</f>
        <v>Grant/Loan Payments</v>
      </c>
    </row>
    <row r="545" spans="1:11" x14ac:dyDescent="0.25">
      <c r="A545" s="182" t="str">
        <f>VLOOKUP(C545,#REF!,2,FALSE)</f>
        <v>20 Nov 2024</v>
      </c>
      <c r="C545" s="186" t="s">
        <v>788</v>
      </c>
      <c r="E545" s="180" t="str">
        <f>VLOOKUP(C545,#REF!,6,FALSE)</f>
        <v>Broad Oak Properties Limited</v>
      </c>
      <c r="F545" s="183"/>
      <c r="G545" s="184">
        <f>SUMIF(#REF!,C545,#REF!)</f>
        <v>8660.9599999999991</v>
      </c>
      <c r="I545" s="2" t="str">
        <f>VLOOKUP(C545,#REF!,10,FALSE)</f>
        <v>Social Housing Decarbonisation</v>
      </c>
      <c r="K545" s="180" t="str">
        <f>VLOOKUP(C545,#REF!,12,FALSE)</f>
        <v>Grant/Loan Payments</v>
      </c>
    </row>
    <row r="546" spans="1:11" x14ac:dyDescent="0.25">
      <c r="A546" s="182" t="str">
        <f>VLOOKUP(C546,#REF!,2,FALSE)</f>
        <v>04 Dec 2024</v>
      </c>
      <c r="C546" s="186" t="s">
        <v>789</v>
      </c>
      <c r="E546" s="180" t="str">
        <f>VLOOKUP(C546,#REF!,6,FALSE)</f>
        <v>JPK TRADE SUPPLIES LTD</v>
      </c>
      <c r="F546" s="183"/>
      <c r="G546" s="184">
        <f>SUMIF(#REF!,C546,#REF!)</f>
        <v>2972.5</v>
      </c>
      <c r="I546" s="2" t="str">
        <f>VLOOKUP(C546,#REF!,10,FALSE)</f>
        <v>Recycling</v>
      </c>
      <c r="K546" s="180" t="str">
        <f>VLOOKUP(C546,#REF!,12,FALSE)</f>
        <v>Sacks and Bags</v>
      </c>
    </row>
    <row r="547" spans="1:11" x14ac:dyDescent="0.25">
      <c r="A547" s="182" t="str">
        <f>VLOOKUP(C547,#REF!,2,FALSE)</f>
        <v>04 Dec 2024</v>
      </c>
      <c r="C547" s="186" t="s">
        <v>790</v>
      </c>
      <c r="E547" s="180" t="str">
        <f>VLOOKUP(C547,#REF!,6,FALSE)</f>
        <v>Click Travel Limited</v>
      </c>
      <c r="F547" s="183"/>
      <c r="G547" s="184">
        <f>SUMIF(#REF!,C547,#REF!)</f>
        <v>11020.44</v>
      </c>
      <c r="I547" s="2" t="str">
        <f>VLOOKUP(C547,#REF!,10,FALSE)</f>
        <v>Homelessness</v>
      </c>
      <c r="K547" s="180" t="str">
        <f>VLOOKUP(C547,#REF!,12,FALSE)</f>
        <v>Emergency Accomodation</v>
      </c>
    </row>
    <row r="548" spans="1:11" x14ac:dyDescent="0.25">
      <c r="A548" s="182" t="str">
        <f>VLOOKUP(C548,#REF!,2,FALSE)</f>
        <v>04 Dec 2024</v>
      </c>
      <c r="C548" s="186" t="s">
        <v>791</v>
      </c>
      <c r="E548" s="180" t="str">
        <f>VLOOKUP(C548,#REF!,6,FALSE)</f>
        <v>QS Recruitment Ltd</v>
      </c>
      <c r="F548" s="183"/>
      <c r="G548" s="184">
        <f>SUMIF(#REF!,C548,#REF!)</f>
        <v>518.02</v>
      </c>
      <c r="I548" s="2" t="str">
        <f>VLOOKUP(C548,#REF!,10,FALSE)</f>
        <v>Mechanics Workshop</v>
      </c>
      <c r="K548" s="180" t="str">
        <f>VLOOKUP(C548,#REF!,12,FALSE)</f>
        <v>Hired Staff</v>
      </c>
    </row>
    <row r="549" spans="1:11" x14ac:dyDescent="0.25">
      <c r="A549" s="182" t="str">
        <f>VLOOKUP(C549,#REF!,2,FALSE)</f>
        <v>11 Dec 2024</v>
      </c>
      <c r="C549" s="186" t="s">
        <v>792</v>
      </c>
      <c r="E549" s="180" t="str">
        <f>VLOOKUP(C549,#REF!,6,FALSE)</f>
        <v>RCS Plants Ltd</v>
      </c>
      <c r="F549" s="183"/>
      <c r="G549" s="184">
        <f>SUMIF(#REF!,C549,#REF!)</f>
        <v>1065.1199999999999</v>
      </c>
      <c r="I549" s="2" t="str">
        <f>VLOOKUP(C549,#REF!,10,FALSE)</f>
        <v>Grounds Maintenance Holding Ac</v>
      </c>
      <c r="K549" s="180" t="str">
        <f>VLOOKUP(C549,#REF!,12,FALSE)</f>
        <v>East Midlands in Bloom</v>
      </c>
    </row>
    <row r="550" spans="1:11" x14ac:dyDescent="0.25">
      <c r="A550" s="182" t="str">
        <f>VLOOKUP(C550,#REF!,2,FALSE)</f>
        <v>11 Dec 2024</v>
      </c>
      <c r="C550" s="186" t="s">
        <v>793</v>
      </c>
      <c r="E550" s="180" t="str">
        <f>VLOOKUP(C550,#REF!,6,FALSE)</f>
        <v>Reed Specialist Recruitment Ltd</v>
      </c>
      <c r="F550" s="183"/>
      <c r="G550" s="184">
        <f>SUMIF(#REF!,C550,#REF!)</f>
        <v>536.72</v>
      </c>
      <c r="I550" s="2" t="str">
        <f>VLOOKUP(C550,#REF!,10,FALSE)</f>
        <v>Grounds Maintenance Holding Ac</v>
      </c>
      <c r="K550" s="180" t="str">
        <f>VLOOKUP(C550,#REF!,12,FALSE)</f>
        <v>Hired Staff</v>
      </c>
    </row>
    <row r="551" spans="1:11" x14ac:dyDescent="0.25">
      <c r="A551" s="182" t="str">
        <f>VLOOKUP(C551,#REF!,2,FALSE)</f>
        <v>20 Nov 2024</v>
      </c>
      <c r="C551" s="186" t="s">
        <v>794</v>
      </c>
      <c r="E551" s="180" t="str">
        <f>VLOOKUP(C551,#REF!,6,FALSE)</f>
        <v>Racecourse LTD</v>
      </c>
      <c r="F551" s="183"/>
      <c r="G551" s="184">
        <f>SUMIF(#REF!,C551,#REF!)</f>
        <v>1764</v>
      </c>
      <c r="I551" s="2" t="str">
        <f>VLOOKUP(C551,#REF!,10,FALSE)</f>
        <v>Homelessness</v>
      </c>
      <c r="K551" s="180" t="str">
        <f>VLOOKUP(C551,#REF!,12,FALSE)</f>
        <v>Emergency Accomodation</v>
      </c>
    </row>
    <row r="552" spans="1:11" x14ac:dyDescent="0.25">
      <c r="A552" s="182" t="str">
        <f>VLOOKUP(C552,#REF!,2,FALSE)</f>
        <v>11 Dec 2024</v>
      </c>
      <c r="C552" s="186" t="s">
        <v>795</v>
      </c>
      <c r="E552" s="180" t="str">
        <f>VLOOKUP(C552,#REF!,6,FALSE)</f>
        <v>Sureserve Compliance Central Limited</v>
      </c>
      <c r="F552" s="183"/>
      <c r="G552" s="184">
        <f>SUMIF(#REF!,C552,#REF!)</f>
        <v>3899.85</v>
      </c>
      <c r="I552" s="2" t="str">
        <f>VLOOKUP(C552,#REF!,10,FALSE)</f>
        <v>Central Heating &amp; Boiler Repla</v>
      </c>
      <c r="K552" s="180" t="str">
        <f>VLOOKUP(C552,#REF!,12,FALSE)</f>
        <v>Gas repairs &amp; maint</v>
      </c>
    </row>
    <row r="553" spans="1:11" x14ac:dyDescent="0.25">
      <c r="A553" s="182" t="str">
        <f>VLOOKUP(C553,#REF!,2,FALSE)</f>
        <v>27 Nov 2024</v>
      </c>
      <c r="C553" s="186" t="s">
        <v>796</v>
      </c>
      <c r="E553" s="180" t="str">
        <f>VLOOKUP(C553,#REF!,6,FALSE)</f>
        <v>Vodafone - Air Telecom</v>
      </c>
      <c r="F553" s="183"/>
      <c r="G553" s="184">
        <f>SUMIF(#REF!,C553,#REF!)</f>
        <v>332.7</v>
      </c>
      <c r="I553" s="2" t="str">
        <f>VLOOKUP(C553,#REF!,10,FALSE)</f>
        <v>Mobile Phone Holding Acco</v>
      </c>
      <c r="K553" s="180" t="str">
        <f>VLOOKUP(C553,#REF!,12,FALSE)</f>
        <v>Mobile Phones</v>
      </c>
    </row>
    <row r="554" spans="1:11" x14ac:dyDescent="0.25">
      <c r="A554" s="182" t="str">
        <f>VLOOKUP(C554,#REF!,2,FALSE)</f>
        <v>18 Dec 2024</v>
      </c>
      <c r="C554" s="186" t="s">
        <v>797</v>
      </c>
      <c r="E554" s="180" t="str">
        <f>VLOOKUP(C554,#REF!,6,FALSE)</f>
        <v>Total Gas &amp; Power</v>
      </c>
      <c r="F554" s="183"/>
      <c r="G554" s="184">
        <f>SUMIF(#REF!,C554,#REF!)</f>
        <v>3174.97</v>
      </c>
      <c r="I554" s="2" t="str">
        <f>VLOOKUP(C554,#REF!,10,FALSE)</f>
        <v>Churchill Clse OlderPersonServ</v>
      </c>
      <c r="K554" s="180" t="str">
        <f>VLOOKUP(C554,#REF!,12,FALSE)</f>
        <v>Gas</v>
      </c>
    </row>
    <row r="555" spans="1:11" x14ac:dyDescent="0.25">
      <c r="A555" s="182" t="str">
        <f>VLOOKUP(C555,#REF!,2,FALSE)</f>
        <v>18 Dec 2024</v>
      </c>
      <c r="C555" s="186" t="s">
        <v>798</v>
      </c>
      <c r="E555" s="180" t="str">
        <f>VLOOKUP(C555,#REF!,6,FALSE)</f>
        <v>Total Gas &amp; Power</v>
      </c>
      <c r="F555" s="183"/>
      <c r="G555" s="184">
        <f>SUMIF(#REF!,C555,#REF!)</f>
        <v>1354.8</v>
      </c>
      <c r="I555" s="2" t="str">
        <f>VLOOKUP(C555,#REF!,10,FALSE)</f>
        <v>Kings Drive Older Person Serv</v>
      </c>
      <c r="K555" s="180" t="str">
        <f>VLOOKUP(C555,#REF!,12,FALSE)</f>
        <v>Gas</v>
      </c>
    </row>
    <row r="556" spans="1:11" x14ac:dyDescent="0.25">
      <c r="A556" s="182" t="str">
        <f>VLOOKUP(C556,#REF!,2,FALSE)</f>
        <v>18 Dec 2024</v>
      </c>
      <c r="C556" s="186" t="s">
        <v>799</v>
      </c>
      <c r="E556" s="180" t="str">
        <f>VLOOKUP(C556,#REF!,6,FALSE)</f>
        <v>Total Gas &amp; Power</v>
      </c>
      <c r="F556" s="183"/>
      <c r="G556" s="184">
        <f>SUMIF(#REF!,C556,#REF!)</f>
        <v>268.45999999999998</v>
      </c>
      <c r="I556" s="2" t="str">
        <f>VLOOKUP(C556,#REF!,10,FALSE)</f>
        <v>Bushloe House Council Offices</v>
      </c>
      <c r="K556" s="180" t="str">
        <f>VLOOKUP(C556,#REF!,12,FALSE)</f>
        <v>Gas</v>
      </c>
    </row>
    <row r="557" spans="1:11" x14ac:dyDescent="0.25">
      <c r="A557" s="182" t="str">
        <f>VLOOKUP(C557,#REF!,2,FALSE)</f>
        <v>18 Dec 2024</v>
      </c>
      <c r="C557" s="186" t="s">
        <v>800</v>
      </c>
      <c r="E557" s="180" t="str">
        <f>VLOOKUP(C557,#REF!,6,FALSE)</f>
        <v>Total Gas &amp; Power</v>
      </c>
      <c r="F557" s="183"/>
      <c r="G557" s="184">
        <f>SUMIF(#REF!,C557,#REF!)</f>
        <v>1234.23</v>
      </c>
      <c r="I557" s="2" t="str">
        <f>VLOOKUP(C557,#REF!,10,FALSE)</f>
        <v>Marriott House OlderPersonServ</v>
      </c>
      <c r="K557" s="180" t="str">
        <f>VLOOKUP(C557,#REF!,12,FALSE)</f>
        <v>Gas</v>
      </c>
    </row>
    <row r="558" spans="1:11" x14ac:dyDescent="0.25">
      <c r="A558" s="182" t="str">
        <f>VLOOKUP(C558,#REF!,2,FALSE)</f>
        <v>20 Nov 2024</v>
      </c>
      <c r="C558" s="186" t="s">
        <v>801</v>
      </c>
      <c r="E558" s="180" t="str">
        <f>VLOOKUP(C558,#REF!,6,FALSE)</f>
        <v>Aylestone Park Hotel</v>
      </c>
      <c r="F558" s="183"/>
      <c r="G558" s="184">
        <f>SUMIF(#REF!,C558,#REF!)</f>
        <v>1120</v>
      </c>
      <c r="I558" s="2" t="str">
        <f>VLOOKUP(C558,#REF!,10,FALSE)</f>
        <v>Homelessness</v>
      </c>
      <c r="K558" s="180" t="str">
        <f>VLOOKUP(C558,#REF!,12,FALSE)</f>
        <v>Emergency Accomodation</v>
      </c>
    </row>
    <row r="559" spans="1:11" x14ac:dyDescent="0.25">
      <c r="A559" s="182" t="str">
        <f>VLOOKUP(C559,#REF!,2,FALSE)</f>
        <v>20 Nov 2024</v>
      </c>
      <c r="C559" s="186" t="s">
        <v>802</v>
      </c>
      <c r="E559" s="180" t="str">
        <f>VLOOKUP(C559,#REF!,6,FALSE)</f>
        <v>Aylestone Park Hotel</v>
      </c>
      <c r="F559" s="183"/>
      <c r="G559" s="184">
        <f>SUMIF(#REF!,C559,#REF!)</f>
        <v>1120</v>
      </c>
      <c r="I559" s="2" t="str">
        <f>VLOOKUP(C559,#REF!,10,FALSE)</f>
        <v>Homelessness</v>
      </c>
      <c r="K559" s="180" t="str">
        <f>VLOOKUP(C559,#REF!,12,FALSE)</f>
        <v>Emergency Accomodation</v>
      </c>
    </row>
    <row r="560" spans="1:11" x14ac:dyDescent="0.25">
      <c r="A560" s="182" t="str">
        <f>VLOOKUP(C560,#REF!,2,FALSE)</f>
        <v>20 Nov 2024</v>
      </c>
      <c r="C560" s="186" t="s">
        <v>803</v>
      </c>
      <c r="E560" s="180" t="str">
        <f>VLOOKUP(C560,#REF!,6,FALSE)</f>
        <v>Aylestone Park Hotel</v>
      </c>
      <c r="F560" s="183"/>
      <c r="G560" s="184">
        <f>SUMIF(#REF!,C560,#REF!)</f>
        <v>1260</v>
      </c>
      <c r="I560" s="2" t="str">
        <f>VLOOKUP(C560,#REF!,10,FALSE)</f>
        <v>Homelessness</v>
      </c>
      <c r="K560" s="180" t="str">
        <f>VLOOKUP(C560,#REF!,12,FALSE)</f>
        <v>Emergency Accomodation</v>
      </c>
    </row>
    <row r="561" spans="1:11" x14ac:dyDescent="0.25">
      <c r="A561" s="182" t="str">
        <f>VLOOKUP(C561,#REF!,2,FALSE)</f>
        <v>20 Nov 2024</v>
      </c>
      <c r="C561" s="186" t="s">
        <v>804</v>
      </c>
      <c r="E561" s="180" t="str">
        <f>VLOOKUP(C561,#REF!,6,FALSE)</f>
        <v>Aylestone Park Hotel</v>
      </c>
      <c r="F561" s="183"/>
      <c r="G561" s="184">
        <f>SUMIF(#REF!,C561,#REF!)</f>
        <v>1120</v>
      </c>
      <c r="I561" s="2" t="str">
        <f>VLOOKUP(C561,#REF!,10,FALSE)</f>
        <v>Homelessness</v>
      </c>
      <c r="K561" s="180" t="str">
        <f>VLOOKUP(C561,#REF!,12,FALSE)</f>
        <v>Emergency Accomodation</v>
      </c>
    </row>
    <row r="562" spans="1:11" x14ac:dyDescent="0.25">
      <c r="A562" s="182" t="str">
        <f>VLOOKUP(C562,#REF!,2,FALSE)</f>
        <v>20 Nov 2024</v>
      </c>
      <c r="C562" s="186" t="s">
        <v>805</v>
      </c>
      <c r="E562" s="180" t="str">
        <f>VLOOKUP(C562,#REF!,6,FALSE)</f>
        <v>Aylestone Park Hotel</v>
      </c>
      <c r="F562" s="183"/>
      <c r="G562" s="184">
        <f>SUMIF(#REF!,C562,#REF!)</f>
        <v>1260</v>
      </c>
      <c r="I562" s="2" t="str">
        <f>VLOOKUP(C562,#REF!,10,FALSE)</f>
        <v>Homelessness</v>
      </c>
      <c r="K562" s="180" t="str">
        <f>VLOOKUP(C562,#REF!,12,FALSE)</f>
        <v>Emergency Accomodation</v>
      </c>
    </row>
    <row r="563" spans="1:11" x14ac:dyDescent="0.25">
      <c r="A563" s="182" t="str">
        <f>VLOOKUP(C563,#REF!,2,FALSE)</f>
        <v>20 Nov 2024</v>
      </c>
      <c r="C563" s="186" t="s">
        <v>806</v>
      </c>
      <c r="E563" s="180" t="str">
        <f>VLOOKUP(C563,#REF!,6,FALSE)</f>
        <v>Aylestone Park Hotel</v>
      </c>
      <c r="F563" s="183"/>
      <c r="G563" s="184">
        <f>SUMIF(#REF!,C563,#REF!)</f>
        <v>1080</v>
      </c>
      <c r="I563" s="2" t="str">
        <f>VLOOKUP(C563,#REF!,10,FALSE)</f>
        <v>Homelessness</v>
      </c>
      <c r="K563" s="180" t="str">
        <f>VLOOKUP(C563,#REF!,12,FALSE)</f>
        <v>Emergency Accomodation</v>
      </c>
    </row>
    <row r="564" spans="1:11" x14ac:dyDescent="0.25">
      <c r="A564" s="182" t="str">
        <f>VLOOKUP(C564,#REF!,2,FALSE)</f>
        <v>20 Nov 2024</v>
      </c>
      <c r="C564" s="186" t="s">
        <v>807</v>
      </c>
      <c r="E564" s="180" t="str">
        <f>VLOOKUP(C564,#REF!,6,FALSE)</f>
        <v>Aylestone Park Hotel</v>
      </c>
      <c r="F564" s="183"/>
      <c r="G564" s="184">
        <f>SUMIF(#REF!,C564,#REF!)</f>
        <v>560</v>
      </c>
      <c r="I564" s="2" t="str">
        <f>VLOOKUP(C564,#REF!,10,FALSE)</f>
        <v>Homelessness</v>
      </c>
      <c r="K564" s="180" t="str">
        <f>VLOOKUP(C564,#REF!,12,FALSE)</f>
        <v>Emergency Accomodation</v>
      </c>
    </row>
    <row r="565" spans="1:11" x14ac:dyDescent="0.25">
      <c r="A565" s="182" t="str">
        <f>VLOOKUP(C565,#REF!,2,FALSE)</f>
        <v>04 Dec 2024</v>
      </c>
      <c r="C565" s="186" t="s">
        <v>808</v>
      </c>
      <c r="E565" s="180" t="str">
        <f>VLOOKUP(C565,#REF!,6,FALSE)</f>
        <v>ARCO LTD</v>
      </c>
      <c r="F565" s="183"/>
      <c r="G565" s="184">
        <f>SUMIF(#REF!,C565,#REF!)</f>
        <v>315.5</v>
      </c>
      <c r="I565" s="2" t="str">
        <f>VLOOKUP(C565,#REF!,10,FALSE)</f>
        <v>Refuse Collection</v>
      </c>
      <c r="K565" s="180" t="str">
        <f>VLOOKUP(C565,#REF!,12,FALSE)</f>
        <v>Protective Clothing</v>
      </c>
    </row>
    <row r="566" spans="1:11" x14ac:dyDescent="0.25">
      <c r="A566" s="182" t="str">
        <f>VLOOKUP(C566,#REF!,2,FALSE)</f>
        <v>11 Dec 2024</v>
      </c>
      <c r="C566" s="186" t="s">
        <v>809</v>
      </c>
      <c r="E566" s="180" t="str">
        <f>VLOOKUP(C566,#REF!,6,FALSE)</f>
        <v>ARCO LTD</v>
      </c>
      <c r="F566" s="183"/>
      <c r="G566" s="184">
        <f>SUMIF(#REF!,C566,#REF!)</f>
        <v>291.83999999999997</v>
      </c>
      <c r="I566" s="2" t="str">
        <f>VLOOKUP(C566,#REF!,10,FALSE)</f>
        <v>Refuse Collection</v>
      </c>
      <c r="K566" s="180" t="str">
        <f>VLOOKUP(C566,#REF!,12,FALSE)</f>
        <v>Protective Clothing</v>
      </c>
    </row>
    <row r="567" spans="1:11" x14ac:dyDescent="0.25">
      <c r="A567" s="182" t="str">
        <f>VLOOKUP(C567,#REF!,2,FALSE)</f>
        <v>11 Dec 2024</v>
      </c>
      <c r="C567" s="186" t="s">
        <v>810</v>
      </c>
      <c r="E567" s="180" t="str">
        <f>VLOOKUP(C567,#REF!,6,FALSE)</f>
        <v>Access Group LTD (People HR)</v>
      </c>
      <c r="F567" s="183"/>
      <c r="G567" s="184">
        <f>SUMIF(#REF!,C567,#REF!)</f>
        <v>900.73</v>
      </c>
      <c r="I567" s="2" t="str">
        <f>VLOOKUP(C567,#REF!,10,FALSE)</f>
        <v>Personnel Section</v>
      </c>
      <c r="K567" s="180" t="str">
        <f>VLOOKUP(C567,#REF!,12,FALSE)</f>
        <v>Computer Software</v>
      </c>
    </row>
    <row r="568" spans="1:11" x14ac:dyDescent="0.25">
      <c r="A568" s="182" t="str">
        <f>VLOOKUP(C568,#REF!,2,FALSE)</f>
        <v>04 Dec 2024</v>
      </c>
      <c r="C568" s="186" t="s">
        <v>811</v>
      </c>
      <c r="E568" s="180" t="str">
        <f>VLOOKUP(C568,#REF!,6,FALSE)</f>
        <v>Openview Security Solutions Limited</v>
      </c>
      <c r="F568" s="183"/>
      <c r="G568" s="184">
        <f>SUMIF(#REF!,C568,#REF!)</f>
        <v>266.10000000000002</v>
      </c>
      <c r="I568" s="2" t="str">
        <f>VLOOKUP(C568,#REF!,10,FALSE)</f>
        <v>Communal Services</v>
      </c>
      <c r="K568" s="180" t="str">
        <f>VLOOKUP(C568,#REF!,12,FALSE)</f>
        <v>Central Control System</v>
      </c>
    </row>
    <row r="569" spans="1:11" x14ac:dyDescent="0.25">
      <c r="A569" s="182" t="str">
        <f>VLOOKUP(C569,#REF!,2,FALSE)</f>
        <v>11 Dec 2024</v>
      </c>
      <c r="C569" s="186" t="s">
        <v>812</v>
      </c>
      <c r="E569" s="180" t="str">
        <f>VLOOKUP(C569,#REF!,6,FALSE)</f>
        <v>GARY HOWARD SERVICES</v>
      </c>
      <c r="F569" s="183"/>
      <c r="G569" s="184">
        <f>SUMIF(#REF!,C569,#REF!)</f>
        <v>285</v>
      </c>
      <c r="I569" s="2" t="str">
        <f>VLOOKUP(C569,#REF!,10,FALSE)</f>
        <v>Structural Maintenance</v>
      </c>
      <c r="K569" s="180" t="str">
        <f>VLOOKUP(C569,#REF!,12,FALSE)</f>
        <v>Responsive Repairs - Service B</v>
      </c>
    </row>
    <row r="570" spans="1:11" x14ac:dyDescent="0.25">
      <c r="A570" s="182" t="str">
        <f>VLOOKUP(C570,#REF!,2,FALSE)</f>
        <v>11 Dec 2024</v>
      </c>
      <c r="C570" s="186" t="s">
        <v>813</v>
      </c>
      <c r="E570" s="180" t="str">
        <f>VLOOKUP(C570,#REF!,6,FALSE)</f>
        <v>GARY HOWARD SERVICES</v>
      </c>
      <c r="F570" s="183"/>
      <c r="G570" s="184">
        <f>SUMIF(#REF!,C570,#REF!)</f>
        <v>885</v>
      </c>
      <c r="I570" s="2" t="str">
        <f>VLOOKUP(C570,#REF!,10,FALSE)</f>
        <v>General Planned Maintenance</v>
      </c>
      <c r="K570" s="180" t="str">
        <f>VLOOKUP(C570,#REF!,12,FALSE)</f>
        <v>Tree Pruning &amp; Removal</v>
      </c>
    </row>
    <row r="571" spans="1:11" x14ac:dyDescent="0.25">
      <c r="A571" s="182" t="str">
        <f>VLOOKUP(C571,#REF!,2,FALSE)</f>
        <v>11 Dec 2024</v>
      </c>
      <c r="C571" s="186" t="s">
        <v>814</v>
      </c>
      <c r="E571" s="180" t="str">
        <f>VLOOKUP(C571,#REF!,6,FALSE)</f>
        <v>GARY HOWARD SERVICES</v>
      </c>
      <c r="F571" s="183"/>
      <c r="G571" s="184">
        <f>SUMIF(#REF!,C571,#REF!)</f>
        <v>385</v>
      </c>
      <c r="I571" s="2" t="str">
        <f>VLOOKUP(C571,#REF!,10,FALSE)</f>
        <v>General Planned Maintenance</v>
      </c>
      <c r="K571" s="180" t="str">
        <f>VLOOKUP(C571,#REF!,12,FALSE)</f>
        <v>Tree Pruning &amp; Removal</v>
      </c>
    </row>
    <row r="572" spans="1:11" x14ac:dyDescent="0.25">
      <c r="A572" s="182" t="str">
        <f>VLOOKUP(C572,#REF!,2,FALSE)</f>
        <v>11 Dec 2024</v>
      </c>
      <c r="C572" s="186" t="s">
        <v>815</v>
      </c>
      <c r="E572" s="180" t="str">
        <f>VLOOKUP(C572,#REF!,6,FALSE)</f>
        <v>GARY HOWARD SERVICES</v>
      </c>
      <c r="F572" s="183"/>
      <c r="G572" s="184">
        <f>SUMIF(#REF!,C572,#REF!)</f>
        <v>295</v>
      </c>
      <c r="I572" s="2" t="str">
        <f>VLOOKUP(C572,#REF!,10,FALSE)</f>
        <v>Structural Maintenance</v>
      </c>
      <c r="K572" s="180" t="str">
        <f>VLOOKUP(C572,#REF!,12,FALSE)</f>
        <v>Responsive Repairs - Service B</v>
      </c>
    </row>
    <row r="573" spans="1:11" x14ac:dyDescent="0.25">
      <c r="A573" s="182" t="str">
        <f>VLOOKUP(C573,#REF!,2,FALSE)</f>
        <v>11 Dec 2024</v>
      </c>
      <c r="C573" s="186" t="s">
        <v>816</v>
      </c>
      <c r="E573" s="180" t="str">
        <f>VLOOKUP(C573,#REF!,6,FALSE)</f>
        <v>GARY HOWARD SERVICES</v>
      </c>
      <c r="F573" s="183"/>
      <c r="G573" s="184">
        <f>SUMIF(#REF!,C573,#REF!)</f>
        <v>1895</v>
      </c>
      <c r="I573" s="2" t="str">
        <f>VLOOKUP(C573,#REF!,10,FALSE)</f>
        <v>Play Are Refurbishment</v>
      </c>
      <c r="K573" s="180" t="str">
        <f>VLOOKUP(C573,#REF!,12,FALSE)</f>
        <v>Premises Repair Contractors</v>
      </c>
    </row>
    <row r="574" spans="1:11" x14ac:dyDescent="0.25">
      <c r="A574" s="182" t="str">
        <f>VLOOKUP(C574,#REF!,2,FALSE)</f>
        <v>11 Dec 2024</v>
      </c>
      <c r="C574" s="186" t="s">
        <v>817</v>
      </c>
      <c r="E574" s="180" t="str">
        <f>VLOOKUP(C574,#REF!,6,FALSE)</f>
        <v>GARY HOWARD SERVICES</v>
      </c>
      <c r="F574" s="183"/>
      <c r="G574" s="184">
        <f>SUMIF(#REF!,C574,#REF!)</f>
        <v>285</v>
      </c>
      <c r="I574" s="2" t="str">
        <f>VLOOKUP(C574,#REF!,10,FALSE)</f>
        <v>General Repairs</v>
      </c>
      <c r="K574" s="180" t="str">
        <f>VLOOKUP(C574,#REF!,12,FALSE)</f>
        <v>Premises Repair Contractors</v>
      </c>
    </row>
    <row r="575" spans="1:11" x14ac:dyDescent="0.25">
      <c r="A575" s="182" t="str">
        <f>VLOOKUP(C575,#REF!,2,FALSE)</f>
        <v>11 Dec 2024</v>
      </c>
      <c r="C575" s="186" t="s">
        <v>818</v>
      </c>
      <c r="E575" s="180" t="str">
        <f>VLOOKUP(C575,#REF!,6,FALSE)</f>
        <v>GARY HOWARD SERVICES</v>
      </c>
      <c r="F575" s="183"/>
      <c r="G575" s="184">
        <f>SUMIF(#REF!,C575,#REF!)</f>
        <v>785</v>
      </c>
      <c r="I575" s="2" t="str">
        <f>VLOOKUP(C575,#REF!,10,FALSE)</f>
        <v>General Planned Maintenance</v>
      </c>
      <c r="K575" s="180" t="str">
        <f>VLOOKUP(C575,#REF!,12,FALSE)</f>
        <v>Tree Pruning &amp; Removal</v>
      </c>
    </row>
    <row r="576" spans="1:11" x14ac:dyDescent="0.25">
      <c r="A576" s="182" t="str">
        <f>VLOOKUP(C576,#REF!,2,FALSE)</f>
        <v>11 Dec 2024</v>
      </c>
      <c r="C576" s="186" t="s">
        <v>819</v>
      </c>
      <c r="E576" s="180" t="str">
        <f>VLOOKUP(C576,#REF!,6,FALSE)</f>
        <v>GARY HOWARD SERVICES</v>
      </c>
      <c r="F576" s="183"/>
      <c r="G576" s="184">
        <f>SUMIF(#REF!,C576,#REF!)</f>
        <v>315</v>
      </c>
      <c r="I576" s="2" t="str">
        <f>VLOOKUP(C576,#REF!,10,FALSE)</f>
        <v>Structural Maintenance</v>
      </c>
      <c r="K576" s="180" t="str">
        <f>VLOOKUP(C576,#REF!,12,FALSE)</f>
        <v>Responsive Repairs - Service B</v>
      </c>
    </row>
    <row r="577" spans="1:11" x14ac:dyDescent="0.25">
      <c r="A577" s="182" t="str">
        <f>VLOOKUP(C577,#REF!,2,FALSE)</f>
        <v>11 Dec 2024</v>
      </c>
      <c r="C577" s="186" t="s">
        <v>820</v>
      </c>
      <c r="E577" s="180" t="str">
        <f>VLOOKUP(C577,#REF!,6,FALSE)</f>
        <v>Civico Limited</v>
      </c>
      <c r="F577" s="183"/>
      <c r="G577" s="184">
        <f>SUMIF(#REF!,C577,#REF!)</f>
        <v>1590</v>
      </c>
      <c r="I577" s="2" t="str">
        <f>VLOOKUP(C577,#REF!,10,FALSE)</f>
        <v>Bushloe House Council Offices</v>
      </c>
      <c r="K577" s="180" t="str">
        <f>VLOOKUP(C577,#REF!,12,FALSE)</f>
        <v>New Equipment</v>
      </c>
    </row>
    <row r="578" spans="1:11" x14ac:dyDescent="0.25">
      <c r="A578" s="182" t="str">
        <f>VLOOKUP(C578,#REF!,2,FALSE)</f>
        <v>20 Nov 2024</v>
      </c>
      <c r="C578" s="186" t="s">
        <v>821</v>
      </c>
      <c r="E578" s="180" t="str">
        <f>VLOOKUP(C578,#REF!,6,FALSE)</f>
        <v>Racecourse LTD</v>
      </c>
      <c r="F578" s="183"/>
      <c r="G578" s="184">
        <f>SUMIF(#REF!,C578,#REF!)</f>
        <v>1176</v>
      </c>
      <c r="I578" s="2" t="str">
        <f>VLOOKUP(C578,#REF!,10,FALSE)</f>
        <v>Homelessness</v>
      </c>
      <c r="K578" s="180" t="str">
        <f>VLOOKUP(C578,#REF!,12,FALSE)</f>
        <v>Emergency Accomodation</v>
      </c>
    </row>
    <row r="579" spans="1:11" x14ac:dyDescent="0.25">
      <c r="A579" s="182" t="str">
        <f>VLOOKUP(C579,#REF!,2,FALSE)</f>
        <v>11 Dec 2024</v>
      </c>
      <c r="C579" s="186" t="s">
        <v>822</v>
      </c>
      <c r="E579" s="180" t="str">
        <f>VLOOKUP(C579,#REF!,6,FALSE)</f>
        <v>BROXAP LTD</v>
      </c>
      <c r="F579" s="183"/>
      <c r="G579" s="184">
        <f>SUMIF(#REF!,C579,#REF!)</f>
        <v>350</v>
      </c>
      <c r="I579" s="2" t="str">
        <f>VLOOKUP(C579,#REF!,10,FALSE)</f>
        <v>UK Shared Prosperity Fund</v>
      </c>
      <c r="K579" s="180" t="str">
        <f>VLOOKUP(C579,#REF!,12,FALSE)</f>
        <v>Built Environment TC&amp;P</v>
      </c>
    </row>
    <row r="580" spans="1:11" x14ac:dyDescent="0.25">
      <c r="A580" s="182" t="str">
        <f>VLOOKUP(C580,#REF!,2,FALSE)</f>
        <v>27 Nov 2024</v>
      </c>
      <c r="C580" s="186" t="s">
        <v>823</v>
      </c>
      <c r="E580" s="180" t="str">
        <f>VLOOKUP(C580,#REF!,6,FALSE)</f>
        <v>F G MOSS &amp; SON</v>
      </c>
      <c r="F580" s="183"/>
      <c r="G580" s="184">
        <f>SUMIF(#REF!,C580,#REF!)</f>
        <v>625</v>
      </c>
      <c r="I580" s="2" t="str">
        <f>VLOOKUP(C580,#REF!,10,FALSE)</f>
        <v>Adaptations for Disabled Perso</v>
      </c>
      <c r="K580" s="180" t="str">
        <f>VLOOKUP(C580,#REF!,12,FALSE)</f>
        <v>Joinery</v>
      </c>
    </row>
    <row r="581" spans="1:11" x14ac:dyDescent="0.25">
      <c r="A581" s="182" t="str">
        <f>VLOOKUP(C581,#REF!,2,FALSE)</f>
        <v>27 Nov 2024</v>
      </c>
      <c r="C581" s="186" t="s">
        <v>824</v>
      </c>
      <c r="E581" s="180" t="str">
        <f>VLOOKUP(C581,#REF!,6,FALSE)</f>
        <v>F G MOSS &amp; SON</v>
      </c>
      <c r="F581" s="183"/>
      <c r="G581" s="184">
        <f>SUMIF(#REF!,C581,#REF!)</f>
        <v>850</v>
      </c>
      <c r="I581" s="2" t="str">
        <f>VLOOKUP(C581,#REF!,10,FALSE)</f>
        <v>Boulter Crescent Flats</v>
      </c>
      <c r="K581" s="180" t="str">
        <f>VLOOKUP(C581,#REF!,12,FALSE)</f>
        <v>External site repairs &amp; maint</v>
      </c>
    </row>
    <row r="582" spans="1:11" x14ac:dyDescent="0.25">
      <c r="A582" s="182" t="str">
        <f>VLOOKUP(C582,#REF!,2,FALSE)</f>
        <v>27 Nov 2024</v>
      </c>
      <c r="C582" s="186" t="s">
        <v>825</v>
      </c>
      <c r="E582" s="180" t="str">
        <f>VLOOKUP(C582,#REF!,6,FALSE)</f>
        <v>F G MOSS &amp; SON</v>
      </c>
      <c r="F582" s="183"/>
      <c r="G582" s="184">
        <f>SUMIF(#REF!,C582,#REF!)</f>
        <v>975</v>
      </c>
      <c r="I582" s="2" t="str">
        <f>VLOOKUP(C582,#REF!,10,FALSE)</f>
        <v>General Repairs</v>
      </c>
      <c r="K582" s="180" t="str">
        <f>VLOOKUP(C582,#REF!,12,FALSE)</f>
        <v>Joinery</v>
      </c>
    </row>
    <row r="583" spans="1:11" x14ac:dyDescent="0.25">
      <c r="A583" s="182" t="str">
        <f>VLOOKUP(C583,#REF!,2,FALSE)</f>
        <v>27 Nov 2024</v>
      </c>
      <c r="C583" s="186" t="s">
        <v>826</v>
      </c>
      <c r="E583" s="180" t="str">
        <f>VLOOKUP(C583,#REF!,6,FALSE)</f>
        <v>F G MOSS &amp; SON</v>
      </c>
      <c r="F583" s="183"/>
      <c r="G583" s="184">
        <f>SUMIF(#REF!,C583,#REF!)</f>
        <v>535</v>
      </c>
      <c r="I583" s="2" t="str">
        <f>VLOOKUP(C583,#REF!,10,FALSE)</f>
        <v>Marriott House Flats</v>
      </c>
      <c r="K583" s="180" t="str">
        <f>VLOOKUP(C583,#REF!,12,FALSE)</f>
        <v>Joinery</v>
      </c>
    </row>
    <row r="584" spans="1:11" x14ac:dyDescent="0.25">
      <c r="A584" s="182" t="str">
        <f>VLOOKUP(C584,#REF!,2,FALSE)</f>
        <v>27 Nov 2024</v>
      </c>
      <c r="C584" s="186" t="s">
        <v>827</v>
      </c>
      <c r="E584" s="180" t="str">
        <f>VLOOKUP(C584,#REF!,6,FALSE)</f>
        <v>F G MOSS &amp; SON</v>
      </c>
      <c r="F584" s="183"/>
      <c r="G584" s="184">
        <f>SUMIF(#REF!,C584,#REF!)</f>
        <v>1780</v>
      </c>
      <c r="I584" s="2" t="str">
        <f>VLOOKUP(C584,#REF!,10,FALSE)</f>
        <v>Elizabeth Court Flats</v>
      </c>
      <c r="K584" s="180" t="str">
        <f>VLOOKUP(C584,#REF!,12,FALSE)</f>
        <v>Joinery</v>
      </c>
    </row>
    <row r="585" spans="1:11" x14ac:dyDescent="0.25">
      <c r="A585" s="182" t="str">
        <f>VLOOKUP(C585,#REF!,2,FALSE)</f>
        <v>11 Dec 2024</v>
      </c>
      <c r="C585" s="186" t="s">
        <v>828</v>
      </c>
      <c r="E585" s="180" t="str">
        <f>VLOOKUP(C585,#REF!,6,FALSE)</f>
        <v>BAKERS WASTE SERVICES LTD</v>
      </c>
      <c r="F585" s="183"/>
      <c r="G585" s="184">
        <f>SUMIF(#REF!,C585,#REF!)</f>
        <v>612.64</v>
      </c>
      <c r="I585" s="2" t="str">
        <f>VLOOKUP(C585,#REF!,10,FALSE)</f>
        <v>Grounds Maintenance Holding Ac</v>
      </c>
      <c r="K585" s="180" t="str">
        <f>VLOOKUP(C585,#REF!,12,FALSE)</f>
        <v>Tipping Charge</v>
      </c>
    </row>
    <row r="586" spans="1:11" x14ac:dyDescent="0.25">
      <c r="A586" s="182" t="str">
        <f>VLOOKUP(C586,#REF!,2,FALSE)</f>
        <v>11 Dec 2024</v>
      </c>
      <c r="C586" s="186" t="s">
        <v>829</v>
      </c>
      <c r="E586" s="180" t="str">
        <f>VLOOKUP(C586,#REF!,6,FALSE)</f>
        <v>Waterlogic GB Ltd</v>
      </c>
      <c r="F586" s="183"/>
      <c r="G586" s="184">
        <f>SUMIF(#REF!,C586,#REF!)</f>
        <v>1456.62</v>
      </c>
      <c r="I586" s="2" t="str">
        <f>VLOOKUP(C586,#REF!,10,FALSE)</f>
        <v>Oadby Depot</v>
      </c>
      <c r="K586" s="180" t="str">
        <f>VLOOKUP(C586,#REF!,12,FALSE)</f>
        <v>Vending Machine Drinks</v>
      </c>
    </row>
    <row r="587" spans="1:11" x14ac:dyDescent="0.25">
      <c r="A587" s="182" t="str">
        <f>VLOOKUP(C587,#REF!,2,FALSE)</f>
        <v>20 Nov 2024</v>
      </c>
      <c r="C587" s="186" t="s">
        <v>830</v>
      </c>
      <c r="E587" s="180" t="str">
        <f>VLOOKUP(C587,#REF!,6,FALSE)</f>
        <v>Animal Care Services Midlands Limited</v>
      </c>
      <c r="F587" s="183"/>
      <c r="G587" s="184">
        <f>SUMIF(#REF!,C587,#REF!)</f>
        <v>547.5</v>
      </c>
      <c r="I587" s="2" t="str">
        <f>VLOOKUP(C587,#REF!,10,FALSE)</f>
        <v>Dog Control Service</v>
      </c>
      <c r="K587" s="180" t="str">
        <f>VLOOKUP(C587,#REF!,12,FALSE)</f>
        <v>Dog Control Service</v>
      </c>
    </row>
    <row r="588" spans="1:11" x14ac:dyDescent="0.25">
      <c r="A588" s="182" t="str">
        <f>VLOOKUP(C588,#REF!,2,FALSE)</f>
        <v>27 Nov 2024</v>
      </c>
      <c r="C588" s="186" t="s">
        <v>831</v>
      </c>
      <c r="E588" s="180" t="str">
        <f>VLOOKUP(C588,#REF!,6,FALSE)</f>
        <v>RAPID VISION SYSTEMS LTD</v>
      </c>
      <c r="F588" s="183"/>
      <c r="G588" s="184">
        <f>SUMIF(#REF!,C588,#REF!)</f>
        <v>1850</v>
      </c>
      <c r="I588" s="2" t="str">
        <f>VLOOKUP(C588,#REF!,10,FALSE)</f>
        <v>Crime and Disorder Partnership</v>
      </c>
      <c r="K588" s="180" t="str">
        <f>VLOOKUP(C588,#REF!,12,FALSE)</f>
        <v>Crime &amp; Disorder OWBC Contribu</v>
      </c>
    </row>
    <row r="589" spans="1:11" x14ac:dyDescent="0.25">
      <c r="A589" s="182" t="str">
        <f>VLOOKUP(C589,#REF!,2,FALSE)</f>
        <v>04 Dec 2024</v>
      </c>
      <c r="C589" s="186" t="s">
        <v>832</v>
      </c>
      <c r="E589" s="180" t="str">
        <f>VLOOKUP(C589,#REF!,6,FALSE)</f>
        <v xml:space="preserve">VENN GROUP </v>
      </c>
      <c r="F589" s="183"/>
      <c r="G589" s="184">
        <f>SUMIF(#REF!,C589,#REF!)</f>
        <v>1330.88</v>
      </c>
      <c r="I589" s="2" t="str">
        <f>VLOOKUP(C589,#REF!,10,FALSE)</f>
        <v>NNDR</v>
      </c>
      <c r="K589" s="180" t="str">
        <f>VLOOKUP(C589,#REF!,12,FALSE)</f>
        <v>Hired Staff</v>
      </c>
    </row>
    <row r="590" spans="1:11" x14ac:dyDescent="0.25">
      <c r="A590" s="182" t="str">
        <f>VLOOKUP(C590,#REF!,2,FALSE)</f>
        <v>27 Nov 2024</v>
      </c>
      <c r="C590" s="186" t="s">
        <v>833</v>
      </c>
      <c r="E590" s="180" t="str">
        <f>VLOOKUP(C590,#REF!,6,FALSE)</f>
        <v>Dave Harris T/A DH Plumbing and Heating</v>
      </c>
      <c r="F590" s="183"/>
      <c r="G590" s="184">
        <f>SUMIF(#REF!,C590,#REF!)</f>
        <v>1775</v>
      </c>
      <c r="I590" s="2" t="str">
        <f>VLOOKUP(C590,#REF!,10,FALSE)</f>
        <v>Purchase Ledger Transfer Acc.</v>
      </c>
      <c r="K590" s="180" t="str">
        <f>VLOOKUP(C590,#REF!,12,FALSE)</f>
        <v>Supplier Payment</v>
      </c>
    </row>
    <row r="591" spans="1:11" x14ac:dyDescent="0.25">
      <c r="A591" s="182" t="str">
        <f>VLOOKUP(C591,#REF!,2,FALSE)</f>
        <v>27 Nov 2024</v>
      </c>
      <c r="C591" s="186" t="s">
        <v>834</v>
      </c>
      <c r="E591" s="180" t="str">
        <f>VLOOKUP(C591,#REF!,6,FALSE)</f>
        <v>Dave Harris T/A DH Plumbing and Heating</v>
      </c>
      <c r="F591" s="183"/>
      <c r="G591" s="184">
        <f>SUMIF(#REF!,C591,#REF!)</f>
        <v>1115</v>
      </c>
      <c r="I591" s="2" t="str">
        <f>VLOOKUP(C591,#REF!,10,FALSE)</f>
        <v>Purchase Ledger Transfer Acc.</v>
      </c>
      <c r="K591" s="180" t="str">
        <f>VLOOKUP(C591,#REF!,12,FALSE)</f>
        <v>Supplier Payment</v>
      </c>
    </row>
    <row r="592" spans="1:11" x14ac:dyDescent="0.25">
      <c r="A592" s="182" t="str">
        <f>VLOOKUP(C592,#REF!,2,FALSE)</f>
        <v>11 Dec 2024</v>
      </c>
      <c r="C592" s="186" t="s">
        <v>835</v>
      </c>
      <c r="E592" s="180" t="str">
        <f>VLOOKUP(C592,#REF!,6,FALSE)</f>
        <v>Castle Water Limited</v>
      </c>
      <c r="F592" s="183"/>
      <c r="G592" s="184">
        <f>SUMIF(#REF!,C592,#REF!)</f>
        <v>444.41</v>
      </c>
      <c r="I592" s="2" t="str">
        <f>VLOOKUP(C592,#REF!,10,FALSE)</f>
        <v>Coombe Park</v>
      </c>
      <c r="K592" s="180" t="str">
        <f>VLOOKUP(C592,#REF!,12,FALSE)</f>
        <v>Water</v>
      </c>
    </row>
    <row r="593" spans="1:11" x14ac:dyDescent="0.25">
      <c r="A593" s="182" t="str">
        <f>VLOOKUP(C593,#REF!,2,FALSE)</f>
        <v>11 Dec 2024</v>
      </c>
      <c r="C593" s="186" t="s">
        <v>836</v>
      </c>
      <c r="E593" s="180" t="str">
        <f>VLOOKUP(C593,#REF!,6,FALSE)</f>
        <v>UK TELEMATICS LTD</v>
      </c>
      <c r="F593" s="183"/>
      <c r="G593" s="184">
        <f>SUMIF(#REF!,C593,#REF!)</f>
        <v>1348.5</v>
      </c>
      <c r="I593" s="2" t="str">
        <f>VLOOKUP(C593,#REF!,10,FALSE)</f>
        <v>Rechargeable Works Holding Acc</v>
      </c>
      <c r="K593" s="180" t="str">
        <f>VLOOKUP(C593,#REF!,12,FALSE)</f>
        <v>Vehicle Tracking - Unallocated</v>
      </c>
    </row>
    <row r="594" spans="1:11" x14ac:dyDescent="0.25">
      <c r="A594" s="182" t="str">
        <f>VLOOKUP(C594,#REF!,2,FALSE)</f>
        <v>11 Dec 2024</v>
      </c>
      <c r="C594" s="186" t="s">
        <v>837</v>
      </c>
      <c r="E594" s="180" t="str">
        <f>VLOOKUP(C594,#REF!,6,FALSE)</f>
        <v>Castle Water Limited</v>
      </c>
      <c r="F594" s="183"/>
      <c r="G594" s="184">
        <f>SUMIF(#REF!,C594,#REF!)</f>
        <v>644.39</v>
      </c>
      <c r="I594" s="2" t="str">
        <f>VLOOKUP(C594,#REF!,10,FALSE)</f>
        <v>Ellis Park</v>
      </c>
      <c r="K594" s="180" t="str">
        <f>VLOOKUP(C594,#REF!,12,FALSE)</f>
        <v>Water</v>
      </c>
    </row>
    <row r="595" spans="1:11" x14ac:dyDescent="0.25">
      <c r="A595" s="182" t="str">
        <f>VLOOKUP(C595,#REF!,2,FALSE)</f>
        <v>20 Nov 2024</v>
      </c>
      <c r="C595" s="186" t="s">
        <v>838</v>
      </c>
      <c r="E595" s="180" t="str">
        <f>VLOOKUP(C595,#REF!,6,FALSE)</f>
        <v>WESTCOTES HOUSE LTD</v>
      </c>
      <c r="F595" s="183"/>
      <c r="G595" s="184">
        <f>SUMIF(#REF!,C595,#REF!)</f>
        <v>2070</v>
      </c>
      <c r="I595" s="2" t="str">
        <f>VLOOKUP(C595,#REF!,10,FALSE)</f>
        <v>Homelessness</v>
      </c>
      <c r="K595" s="180" t="str">
        <f>VLOOKUP(C595,#REF!,12,FALSE)</f>
        <v>Emergency Accomodation</v>
      </c>
    </row>
    <row r="596" spans="1:11" x14ac:dyDescent="0.25">
      <c r="A596" s="182" t="str">
        <f>VLOOKUP(C596,#REF!,2,FALSE)</f>
        <v>20 Nov 2024</v>
      </c>
      <c r="C596" s="186" t="s">
        <v>839</v>
      </c>
      <c r="E596" s="180" t="str">
        <f>VLOOKUP(C596,#REF!,6,FALSE)</f>
        <v>WESTCOTES HOUSE LTD</v>
      </c>
      <c r="F596" s="183"/>
      <c r="G596" s="184">
        <f>SUMIF(#REF!,C596,#REF!)</f>
        <v>2070</v>
      </c>
      <c r="I596" s="2" t="str">
        <f>VLOOKUP(C596,#REF!,10,FALSE)</f>
        <v>Homelessness</v>
      </c>
      <c r="K596" s="180" t="str">
        <f>VLOOKUP(C596,#REF!,12,FALSE)</f>
        <v>Emergency Accomodation</v>
      </c>
    </row>
    <row r="597" spans="1:11" x14ac:dyDescent="0.25">
      <c r="A597" s="182" t="str">
        <f>VLOOKUP(C597,#REF!,2,FALSE)</f>
        <v>11 Dec 2024</v>
      </c>
      <c r="C597" s="186" t="s">
        <v>840</v>
      </c>
      <c r="E597" s="180" t="str">
        <f>VLOOKUP(C597,#REF!,6,FALSE)</f>
        <v>Quadient UK Limited</v>
      </c>
      <c r="F597" s="183"/>
      <c r="G597" s="184">
        <f>SUMIF(#REF!,C597,#REF!)</f>
        <v>593.95000000000005</v>
      </c>
      <c r="I597" s="2" t="str">
        <f>VLOOKUP(C597,#REF!,10,FALSE)</f>
        <v>Postage Holding Account</v>
      </c>
      <c r="K597" s="180" t="str">
        <f>VLOOKUP(C597,#REF!,12,FALSE)</f>
        <v>Printing &amp; Stationery</v>
      </c>
    </row>
    <row r="598" spans="1:11" x14ac:dyDescent="0.25">
      <c r="A598" s="182" t="str">
        <f>VLOOKUP(C598,#REF!,2,FALSE)</f>
        <v>27 Nov 2024</v>
      </c>
      <c r="C598" s="186" t="s">
        <v>841</v>
      </c>
      <c r="E598" s="180" t="str">
        <f>VLOOKUP(C598,#REF!,6,FALSE)</f>
        <v>FOCUS SIGNS &amp; GRAPHICS</v>
      </c>
      <c r="F598" s="183"/>
      <c r="G598" s="184">
        <f>SUMIF(#REF!,C598,#REF!)</f>
        <v>1130</v>
      </c>
      <c r="I598" s="2" t="str">
        <f>VLOOKUP(C598,#REF!,10,FALSE)</f>
        <v>FG74 BNF Ford Connect Trend</v>
      </c>
      <c r="K598" s="180" t="str">
        <f>VLOOKUP(C598,#REF!,12,FALSE)</f>
        <v>Equipment Tools &amp; Materials</v>
      </c>
    </row>
    <row r="599" spans="1:11" x14ac:dyDescent="0.25">
      <c r="A599" s="182" t="str">
        <f>VLOOKUP(C599,#REF!,2,FALSE)</f>
        <v>27 Nov 2024</v>
      </c>
      <c r="C599" s="186" t="s">
        <v>842</v>
      </c>
      <c r="E599" s="180" t="str">
        <f>VLOOKUP(C599,#REF!,6,FALSE)</f>
        <v>FOCUS SIGNS &amp; GRAPHICS</v>
      </c>
      <c r="F599" s="183"/>
      <c r="G599" s="184">
        <f>SUMIF(#REF!,C599,#REF!)</f>
        <v>475</v>
      </c>
      <c r="I599" s="2" t="str">
        <f>VLOOKUP(C599,#REF!,10,FALSE)</f>
        <v>Ford Transit Tipper</v>
      </c>
      <c r="K599" s="180" t="str">
        <f>VLOOKUP(C599,#REF!,12,FALSE)</f>
        <v>Purchase of Vehicles</v>
      </c>
    </row>
    <row r="600" spans="1:11" x14ac:dyDescent="0.25">
      <c r="A600" s="182" t="str">
        <f>VLOOKUP(C600,#REF!,2,FALSE)</f>
        <v>11 Dec 2024</v>
      </c>
      <c r="C600" s="186" t="s">
        <v>843</v>
      </c>
      <c r="E600" s="180" t="str">
        <f>VLOOKUP(C600,#REF!,6,FALSE)</f>
        <v>Anthony Collins Solicitors</v>
      </c>
      <c r="F600" s="183"/>
      <c r="G600" s="184">
        <f>SUMIF(#REF!,C600,#REF!)</f>
        <v>1120.5</v>
      </c>
      <c r="I600" s="2" t="str">
        <f>VLOOKUP(C600,#REF!,10,FALSE)</f>
        <v>Legal and Admin Section</v>
      </c>
      <c r="K600" s="180" t="str">
        <f>VLOOKUP(C600,#REF!,12,FALSE)</f>
        <v>Legal Fees</v>
      </c>
    </row>
    <row r="601" spans="1:11" x14ac:dyDescent="0.25">
      <c r="A601" s="182" t="str">
        <f>VLOOKUP(C601,#REF!,2,FALSE)</f>
        <v>27 Nov 2024</v>
      </c>
      <c r="C601" s="186" t="s">
        <v>844</v>
      </c>
      <c r="E601" s="180" t="str">
        <f>VLOOKUP(C601,#REF!,6,FALSE)</f>
        <v>Racecourse LTD</v>
      </c>
      <c r="F601" s="183"/>
      <c r="G601" s="184">
        <f>SUMIF(#REF!,C601,#REF!)</f>
        <v>1176</v>
      </c>
      <c r="I601" s="2" t="str">
        <f>VLOOKUP(C601,#REF!,10,FALSE)</f>
        <v>Homelessness</v>
      </c>
      <c r="K601" s="180" t="str">
        <f>VLOOKUP(C601,#REF!,12,FALSE)</f>
        <v>Emergency Accomodation</v>
      </c>
    </row>
    <row r="602" spans="1:11" x14ac:dyDescent="0.25">
      <c r="A602" s="182" t="str">
        <f>VLOOKUP(C602,#REF!,2,FALSE)</f>
        <v>11 Dec 2024</v>
      </c>
      <c r="C602" s="186" t="s">
        <v>845</v>
      </c>
      <c r="E602" s="180" t="str">
        <f>VLOOKUP(C602,#REF!,6,FALSE)</f>
        <v>MACILDOWIE ASSOCIATES LTD</v>
      </c>
      <c r="F602" s="183"/>
      <c r="G602" s="184">
        <f>SUMIF(#REF!,C602,#REF!)</f>
        <v>2020</v>
      </c>
      <c r="I602" s="2" t="str">
        <f>VLOOKUP(C602,#REF!,10,FALSE)</f>
        <v>Finance</v>
      </c>
      <c r="K602" s="180" t="str">
        <f>VLOOKUP(C602,#REF!,12,FALSE)</f>
        <v>Hired Staff</v>
      </c>
    </row>
    <row r="603" spans="1:11" x14ac:dyDescent="0.25">
      <c r="A603" s="182" t="str">
        <f>VLOOKUP(C603,#REF!,2,FALSE)</f>
        <v>27 Nov 2024</v>
      </c>
      <c r="C603" s="186" t="s">
        <v>846</v>
      </c>
      <c r="E603" s="180" t="str">
        <f>VLOOKUP(C603,#REF!,6,FALSE)</f>
        <v>Racecourse LTD</v>
      </c>
      <c r="F603" s="183"/>
      <c r="G603" s="184">
        <f>SUMIF(#REF!,C603,#REF!)</f>
        <v>1176</v>
      </c>
      <c r="I603" s="2" t="str">
        <f>VLOOKUP(C603,#REF!,10,FALSE)</f>
        <v>Homelessness</v>
      </c>
      <c r="K603" s="180" t="str">
        <f>VLOOKUP(C603,#REF!,12,FALSE)</f>
        <v>Emergency Accomodation</v>
      </c>
    </row>
    <row r="604" spans="1:11" x14ac:dyDescent="0.25">
      <c r="A604" s="182" t="str">
        <f>VLOOKUP(C604,#REF!,2,FALSE)</f>
        <v>27 Nov 2024</v>
      </c>
      <c r="C604" s="186" t="s">
        <v>847</v>
      </c>
      <c r="E604" s="180" t="str">
        <f>VLOOKUP(C604,#REF!,6,FALSE)</f>
        <v>WESTCOTES HOUSE LTD</v>
      </c>
      <c r="F604" s="183"/>
      <c r="G604" s="184">
        <f>SUMIF(#REF!,C604,#REF!)</f>
        <v>2325</v>
      </c>
      <c r="I604" s="2" t="str">
        <f>VLOOKUP(C604,#REF!,10,FALSE)</f>
        <v>Homelessness</v>
      </c>
      <c r="K604" s="180" t="str">
        <f>VLOOKUP(C604,#REF!,12,FALSE)</f>
        <v>Emergency Accomodation</v>
      </c>
    </row>
    <row r="605" spans="1:11" x14ac:dyDescent="0.25">
      <c r="A605" s="182" t="str">
        <f>VLOOKUP(C605,#REF!,2,FALSE)</f>
        <v>27 Nov 2024</v>
      </c>
      <c r="C605" s="186" t="s">
        <v>848</v>
      </c>
      <c r="E605" s="180" t="str">
        <f>VLOOKUP(C605,#REF!,6,FALSE)</f>
        <v>WESTCOTES HOUSE LTD</v>
      </c>
      <c r="F605" s="183"/>
      <c r="G605" s="184">
        <f>SUMIF(#REF!,C605,#REF!)</f>
        <v>2970</v>
      </c>
      <c r="I605" s="2" t="str">
        <f>VLOOKUP(C605,#REF!,10,FALSE)</f>
        <v>Homelessness</v>
      </c>
      <c r="K605" s="180" t="str">
        <f>VLOOKUP(C605,#REF!,12,FALSE)</f>
        <v>Emergency Accomodation</v>
      </c>
    </row>
    <row r="606" spans="1:11" x14ac:dyDescent="0.25">
      <c r="A606" s="182" t="str">
        <f>VLOOKUP(C606,#REF!,2,FALSE)</f>
        <v>27 Nov 2024</v>
      </c>
      <c r="C606" s="186" t="s">
        <v>849</v>
      </c>
      <c r="E606" s="180" t="str">
        <f>VLOOKUP(C606,#REF!,6,FALSE)</f>
        <v>WESTCOTES HOUSE LTD</v>
      </c>
      <c r="F606" s="183"/>
      <c r="G606" s="184">
        <f>SUMIF(#REF!,C606,#REF!)</f>
        <v>280</v>
      </c>
      <c r="I606" s="2" t="str">
        <f>VLOOKUP(C606,#REF!,10,FALSE)</f>
        <v>Homelessness</v>
      </c>
      <c r="K606" s="180" t="str">
        <f>VLOOKUP(C606,#REF!,12,FALSE)</f>
        <v>Emergency Accomodation</v>
      </c>
    </row>
    <row r="607" spans="1:11" x14ac:dyDescent="0.25">
      <c r="A607" s="182" t="str">
        <f>VLOOKUP(C607,#REF!,2,FALSE)</f>
        <v>27 Nov 2024</v>
      </c>
      <c r="C607" s="186" t="s">
        <v>850</v>
      </c>
      <c r="E607" s="180" t="str">
        <f>VLOOKUP(C607,#REF!,6,FALSE)</f>
        <v>WESTCOTES HOUSE LTD</v>
      </c>
      <c r="F607" s="183"/>
      <c r="G607" s="184">
        <f>SUMIF(#REF!,C607,#REF!)</f>
        <v>2139</v>
      </c>
      <c r="I607" s="2" t="str">
        <f>VLOOKUP(C607,#REF!,10,FALSE)</f>
        <v>Homelessness</v>
      </c>
      <c r="K607" s="180" t="str">
        <f>VLOOKUP(C607,#REF!,12,FALSE)</f>
        <v>Emergency Accomodation</v>
      </c>
    </row>
    <row r="608" spans="1:11" x14ac:dyDescent="0.25">
      <c r="A608" s="182" t="str">
        <f>VLOOKUP(C608,#REF!,2,FALSE)</f>
        <v>04 Dec 2024</v>
      </c>
      <c r="C608" s="186" t="s">
        <v>851</v>
      </c>
      <c r="E608" s="180" t="str">
        <f>VLOOKUP(C608,#REF!,6,FALSE)</f>
        <v>Vodafone Limited (Cable &amp; Wireless)</v>
      </c>
      <c r="F608" s="183"/>
      <c r="G608" s="184">
        <f>SUMIF(#REF!,C608,#REF!)</f>
        <v>3128.35</v>
      </c>
      <c r="I608" s="2" t="str">
        <f>VLOOKUP(C608,#REF!,10,FALSE)</f>
        <v>Telephone holding acc</v>
      </c>
      <c r="K608" s="180" t="str">
        <f>VLOOKUP(C608,#REF!,12,FALSE)</f>
        <v>Telephone Bills</v>
      </c>
    </row>
    <row r="609" spans="1:13" x14ac:dyDescent="0.25">
      <c r="A609" s="182" t="str">
        <f>VLOOKUP(C609,#REF!,2,FALSE)</f>
        <v>04 Dec 2024</v>
      </c>
      <c r="C609" s="186" t="s">
        <v>852</v>
      </c>
      <c r="E609" s="180" t="str">
        <f>VLOOKUP(C609,#REF!,6,FALSE)</f>
        <v>Vodafone Limited (Cable &amp; Wireless)</v>
      </c>
      <c r="F609" s="183"/>
      <c r="G609" s="184">
        <f>SUMIF(#REF!,C609,#REF!)</f>
        <v>3138.6</v>
      </c>
      <c r="I609" s="2" t="str">
        <f>VLOOKUP(C609,#REF!,10,FALSE)</f>
        <v>Telephone holding acc</v>
      </c>
      <c r="K609" s="180" t="str">
        <f>VLOOKUP(C609,#REF!,12,FALSE)</f>
        <v>Telephone Bills</v>
      </c>
    </row>
    <row r="610" spans="1:13" x14ac:dyDescent="0.25">
      <c r="A610" s="182" t="str">
        <f>VLOOKUP(C610,#REF!,2,FALSE)</f>
        <v>04 Dec 2024</v>
      </c>
      <c r="C610" s="186" t="s">
        <v>853</v>
      </c>
      <c r="E610" s="180" t="str">
        <f>VLOOKUP(C610,#REF!,6,FALSE)</f>
        <v>TALKTALK BUSINESS</v>
      </c>
      <c r="F610" s="183"/>
      <c r="G610" s="184">
        <f>SUMIF(#REF!,C610,#REF!)</f>
        <v>462.95</v>
      </c>
      <c r="I610" s="2" t="str">
        <f>VLOOKUP(C610,#REF!,10,FALSE)</f>
        <v>ICT Section</v>
      </c>
      <c r="K610" s="180" t="str">
        <f>VLOOKUP(C610,#REF!,12,FALSE)</f>
        <v>Telephone Network Charges</v>
      </c>
    </row>
    <row r="611" spans="1:13" x14ac:dyDescent="0.25">
      <c r="A611" s="182" t="str">
        <f>VLOOKUP(C611,#REF!,2,FALSE)</f>
        <v>04 Dec 2024</v>
      </c>
      <c r="C611" s="186" t="s">
        <v>854</v>
      </c>
      <c r="E611" s="180" t="str">
        <f>VLOOKUP(C611,#REF!,6,FALSE)</f>
        <v>TALKTALK BUSINESS</v>
      </c>
      <c r="F611" s="183"/>
      <c r="G611" s="184">
        <f>SUMIF(#REF!,C611,#REF!)</f>
        <v>460.36</v>
      </c>
      <c r="I611" s="2" t="str">
        <f>VLOOKUP(C611,#REF!,10,FALSE)</f>
        <v>ICT Section</v>
      </c>
      <c r="K611" s="180" t="str">
        <f>VLOOKUP(C611,#REF!,12,FALSE)</f>
        <v>Telephone Network Charges</v>
      </c>
    </row>
    <row r="612" spans="1:13" x14ac:dyDescent="0.25">
      <c r="A612" s="182" t="str">
        <f>VLOOKUP(C612,#REF!,2,FALSE)</f>
        <v>11 Dec 2024</v>
      </c>
      <c r="C612" s="186" t="s">
        <v>855</v>
      </c>
      <c r="E612" s="180" t="str">
        <f>VLOOKUP(C612,#REF!,6,FALSE)</f>
        <v>Vivid Resourcing</v>
      </c>
      <c r="F612" s="183"/>
      <c r="G612" s="184">
        <f>SUMIF(#REF!,C612,#REF!)</f>
        <v>1702.5</v>
      </c>
      <c r="I612" s="2" t="str">
        <f>VLOOKUP(C612,#REF!,10,FALSE)</f>
        <v>General Repairs</v>
      </c>
      <c r="K612" s="180" t="str">
        <f>VLOOKUP(C612,#REF!,12,FALSE)</f>
        <v>Hired Staff</v>
      </c>
    </row>
    <row r="613" spans="1:13" x14ac:dyDescent="0.25">
      <c r="A613" s="182" t="str">
        <f>VLOOKUP(C613,#REF!,2,FALSE)</f>
        <v>18 Dec 2024</v>
      </c>
      <c r="C613" s="186" t="s">
        <v>856</v>
      </c>
      <c r="E613" s="180" t="str">
        <f>VLOOKUP(C613,#REF!,6,FALSE)</f>
        <v>MIDLAND WINDOW MAINTENANCE LTD</v>
      </c>
      <c r="F613" s="183"/>
      <c r="G613" s="184">
        <f>SUMIF(#REF!,C613,#REF!)</f>
        <v>489.02</v>
      </c>
      <c r="I613" s="2" t="str">
        <f>VLOOKUP(C613,#REF!,10,FALSE)</f>
        <v>Purchase Ledger Transfer Acc.</v>
      </c>
      <c r="K613" s="180" t="str">
        <f>VLOOKUP(C613,#REF!,12,FALSE)</f>
        <v>Supplier Payment</v>
      </c>
    </row>
    <row r="614" spans="1:13" x14ac:dyDescent="0.25">
      <c r="A614" s="182" t="str">
        <f>VLOOKUP(C614,#REF!,2,FALSE)</f>
        <v>11 Dec 2024</v>
      </c>
      <c r="C614" s="186" t="s">
        <v>857</v>
      </c>
      <c r="E614" s="180" t="str">
        <f>VLOOKUP(C614,#REF!,6,FALSE)</f>
        <v>Sureserve Compliance Central Limited</v>
      </c>
      <c r="F614" s="183"/>
      <c r="G614" s="184">
        <f>SUMIF(#REF!,C614,#REF!)</f>
        <v>163900.28</v>
      </c>
      <c r="I614" s="2" t="str">
        <f>VLOOKUP(C614,#REF!,10,FALSE)</f>
        <v>Central Heating &amp; Boiler Repla</v>
      </c>
      <c r="K614" s="180" t="str">
        <f>VLOOKUP(C614,#REF!,12,FALSE)</f>
        <v>Premises Repair Contractors</v>
      </c>
    </row>
    <row r="615" spans="1:13" x14ac:dyDescent="0.25">
      <c r="A615" s="182" t="str">
        <f>VLOOKUP(C615,#REF!,2,FALSE)</f>
        <v>27 Nov 2024</v>
      </c>
      <c r="C615" s="186" t="s">
        <v>858</v>
      </c>
      <c r="E615" s="180" t="str">
        <f>VLOOKUP(C615,#REF!,6,FALSE)</f>
        <v>Quality Gas Audit Services ltd</v>
      </c>
      <c r="F615" s="183"/>
      <c r="G615" s="184">
        <f>SUMIF(#REF!,C615,#REF!)</f>
        <v>432.9</v>
      </c>
      <c r="I615" s="2" t="str">
        <f>VLOOKUP(C615,#REF!,10,FALSE)</f>
        <v>Service Repair Contract</v>
      </c>
      <c r="K615" s="180" t="str">
        <f>VLOOKUP(C615,#REF!,12,FALSE)</f>
        <v>Gas repairs &amp; maint</v>
      </c>
    </row>
    <row r="616" spans="1:13" x14ac:dyDescent="0.25">
      <c r="A616" s="182" t="str">
        <f>VLOOKUP(C616,#REF!,2,FALSE)</f>
        <v>18 Dec 2024</v>
      </c>
      <c r="C616" s="186" t="s">
        <v>859</v>
      </c>
      <c r="E616" s="180" t="str">
        <f>VLOOKUP(C616,#REF!,6,FALSE)</f>
        <v>Total Gas &amp; Power</v>
      </c>
      <c r="F616" s="183"/>
      <c r="G616" s="184">
        <f>SUMIF(#REF!,C616,#REF!)</f>
        <v>1445.86</v>
      </c>
      <c r="I616" s="2" t="str">
        <f>VLOOKUP(C616,#REF!,10,FALSE)</f>
        <v>Kings Drive Older Person Serv</v>
      </c>
      <c r="K616" s="180" t="str">
        <f>VLOOKUP(C616,#REF!,12,FALSE)</f>
        <v>Gas</v>
      </c>
      <c r="M616" s="178"/>
    </row>
    <row r="617" spans="1:13" x14ac:dyDescent="0.25">
      <c r="A617" s="182" t="str">
        <f>VLOOKUP(C617,#REF!,2,FALSE)</f>
        <v>11 Dec 2024</v>
      </c>
      <c r="C617" s="186" t="s">
        <v>860</v>
      </c>
      <c r="E617" s="180" t="str">
        <f>VLOOKUP(C617,#REF!,6,FALSE)</f>
        <v>IDOX SOFTWARE LIMITED</v>
      </c>
      <c r="F617" s="183"/>
      <c r="G617" s="184">
        <f>SUMIF(#REF!,C617,#REF!)</f>
        <v>3300</v>
      </c>
      <c r="I617" s="2" t="str">
        <f>VLOOKUP(C617,#REF!,10,FALSE)</f>
        <v>Local Land Charges</v>
      </c>
      <c r="K617" s="180" t="str">
        <f>VLOOKUP(C617,#REF!,12,FALSE)</f>
        <v>Computer Software</v>
      </c>
    </row>
    <row r="618" spans="1:13" x14ac:dyDescent="0.25">
      <c r="A618" s="182" t="str">
        <f>VLOOKUP(C618,#REF!,2,FALSE)</f>
        <v>11 Dec 2024</v>
      </c>
      <c r="C618" s="186" t="s">
        <v>861</v>
      </c>
      <c r="E618" s="180" t="str">
        <f>VLOOKUP(C618,#REF!,6,FALSE)</f>
        <v>CRAEMER UK LIMITED</v>
      </c>
      <c r="F618" s="183"/>
      <c r="G618" s="184">
        <f>SUMIF(#REF!,C618,#REF!)</f>
        <v>748.75</v>
      </c>
      <c r="I618" s="2" t="str">
        <f>VLOOKUP(C618,#REF!,10,FALSE)</f>
        <v>Cleaning Service</v>
      </c>
      <c r="K618" s="180" t="str">
        <f>VLOOKUP(C618,#REF!,12,FALSE)</f>
        <v>New Equipment</v>
      </c>
    </row>
    <row r="619" spans="1:13" x14ac:dyDescent="0.25">
      <c r="A619" s="182" t="str">
        <f>VLOOKUP(C619,#REF!,2,FALSE)</f>
        <v>18 Dec 2024</v>
      </c>
      <c r="C619" s="186" t="s">
        <v>862</v>
      </c>
      <c r="E619" s="180" t="str">
        <f>VLOOKUP(C619,#REF!,6,FALSE)</f>
        <v>FORD &amp; SLATER OF LEICESTER</v>
      </c>
      <c r="F619" s="183"/>
      <c r="G619" s="184">
        <f>SUMIF(#REF!,C619,#REF!)</f>
        <v>307.57</v>
      </c>
      <c r="I619" s="2" t="str">
        <f>VLOOKUP(C619,#REF!,10,FALSE)</f>
        <v>PN68 RNV Mercedes Benz RCV</v>
      </c>
      <c r="K619" s="180" t="str">
        <f>VLOOKUP(C619,#REF!,12,FALSE)</f>
        <v>Vehicle &amp; Plant Repairs</v>
      </c>
    </row>
    <row r="620" spans="1:13" x14ac:dyDescent="0.25">
      <c r="A620" s="182" t="str">
        <f>VLOOKUP(C620,#REF!,2,FALSE)</f>
        <v>11 Dec 2024</v>
      </c>
      <c r="C620" s="186" t="s">
        <v>863</v>
      </c>
      <c r="E620" s="180" t="str">
        <f>VLOOKUP(C620,#REF!,6,FALSE)</f>
        <v>QS Recruitment Ltd</v>
      </c>
      <c r="F620" s="183"/>
      <c r="G620" s="184">
        <f>SUMIF(#REF!,C620,#REF!)</f>
        <v>1021.2</v>
      </c>
      <c r="I620" s="2" t="str">
        <f>VLOOKUP(C620,#REF!,10,FALSE)</f>
        <v>Refuse Collection</v>
      </c>
      <c r="K620" s="180" t="str">
        <f>VLOOKUP(C620,#REF!,12,FALSE)</f>
        <v>Hired Staff</v>
      </c>
    </row>
    <row r="621" spans="1:13" x14ac:dyDescent="0.25">
      <c r="A621" s="182" t="str">
        <f>VLOOKUP(C621,#REF!,2,FALSE)</f>
        <v>11 Dec 2024</v>
      </c>
      <c r="C621" s="186" t="s">
        <v>864</v>
      </c>
      <c r="E621" s="180" t="str">
        <f>VLOOKUP(C621,#REF!,6,FALSE)</f>
        <v>GAP PROPERTY SERVICES LTD</v>
      </c>
      <c r="F621" s="183"/>
      <c r="G621" s="184">
        <f>SUMIF(#REF!,C621,#REF!)</f>
        <v>962</v>
      </c>
      <c r="I621" s="2" t="str">
        <f>VLOOKUP(C621,#REF!,10,FALSE)</f>
        <v>William Peardon Court Flats</v>
      </c>
      <c r="K621" s="180" t="str">
        <f>VLOOKUP(C621,#REF!,12,FALSE)</f>
        <v>Premises Repair Contractors</v>
      </c>
    </row>
    <row r="622" spans="1:13" x14ac:dyDescent="0.25">
      <c r="A622" s="182" t="str">
        <f>VLOOKUP(C622,#REF!,2,FALSE)</f>
        <v>27 Nov 2024</v>
      </c>
      <c r="C622" s="186" t="s">
        <v>865</v>
      </c>
      <c r="E622" s="180" t="str">
        <f>VLOOKUP(C622,#REF!,6,FALSE)</f>
        <v>ZURICH MUNICIPAL</v>
      </c>
      <c r="F622" s="183"/>
      <c r="G622" s="184">
        <f>SUMIF(#REF!,C622,#REF!)</f>
        <v>5000</v>
      </c>
      <c r="I622" s="2" t="str">
        <f>VLOOKUP(C622,#REF!,10,FALSE)</f>
        <v>Development Control</v>
      </c>
      <c r="K622" s="180" t="str">
        <f>VLOOKUP(C622,#REF!,12,FALSE)</f>
        <v>Insurance Recharge</v>
      </c>
    </row>
    <row r="623" spans="1:13" x14ac:dyDescent="0.25">
      <c r="A623" s="182" t="str">
        <f>VLOOKUP(C623,#REF!,2,FALSE)</f>
        <v>18 Dec 2024</v>
      </c>
      <c r="C623" s="186" t="s">
        <v>866</v>
      </c>
      <c r="E623" s="180" t="str">
        <f>VLOOKUP(C623,#REF!,6,FALSE)</f>
        <v>Dodd Group (Midlands) Limited</v>
      </c>
      <c r="F623" s="183"/>
      <c r="G623" s="184">
        <f>SUMIF(#REF!,C623,#REF!)</f>
        <v>658.19</v>
      </c>
      <c r="I623" s="2" t="str">
        <f>VLOOKUP(C623,#REF!,10,FALSE)</f>
        <v>Solid Wall Insulation (EWI)</v>
      </c>
      <c r="K623" s="180" t="str">
        <f>VLOOKUP(C623,#REF!,12,FALSE)</f>
        <v>Premises Repair Contractors</v>
      </c>
    </row>
    <row r="624" spans="1:13" x14ac:dyDescent="0.25">
      <c r="A624" s="182" t="str">
        <f>VLOOKUP(C624,#REF!,2,FALSE)</f>
        <v>18 Dec 2024</v>
      </c>
      <c r="C624" s="186" t="s">
        <v>867</v>
      </c>
      <c r="E624" s="180" t="str">
        <f>VLOOKUP(C624,#REF!,6,FALSE)</f>
        <v>Dodd Group (Midlands) Limited</v>
      </c>
      <c r="F624" s="183"/>
      <c r="G624" s="184">
        <f>SUMIF(#REF!,C624,#REF!)</f>
        <v>4597.7</v>
      </c>
      <c r="I624" s="2" t="str">
        <f>VLOOKUP(C624,#REF!,10,FALSE)</f>
        <v>General Repairs</v>
      </c>
      <c r="K624" s="180" t="str">
        <f>VLOOKUP(C624,#REF!,12,FALSE)</f>
        <v>Electrical repairs &amp; maint</v>
      </c>
    </row>
    <row r="625" spans="1:13" x14ac:dyDescent="0.25">
      <c r="A625" s="182" t="str">
        <f>VLOOKUP(C625,#REF!,2,FALSE)</f>
        <v>11 Dec 2024</v>
      </c>
      <c r="C625" s="186" t="s">
        <v>868</v>
      </c>
      <c r="E625" s="180" t="str">
        <f>VLOOKUP(C625,#REF!,6,FALSE)</f>
        <v>Click Travel Limited</v>
      </c>
      <c r="F625" s="183"/>
      <c r="G625" s="184">
        <f>SUMIF(#REF!,C625,#REF!)</f>
        <v>11671.38</v>
      </c>
      <c r="I625" s="2" t="str">
        <f>VLOOKUP(C625,#REF!,10,FALSE)</f>
        <v>Homelessness</v>
      </c>
      <c r="K625" s="180" t="str">
        <f>VLOOKUP(C625,#REF!,12,FALSE)</f>
        <v>Emergency Accomodation</v>
      </c>
    </row>
    <row r="626" spans="1:13" x14ac:dyDescent="0.25">
      <c r="A626" s="182" t="str">
        <f>VLOOKUP(C626,#REF!,2,FALSE)</f>
        <v>18 Dec 2024</v>
      </c>
      <c r="C626" s="186" t="s">
        <v>869</v>
      </c>
      <c r="E626" s="180" t="str">
        <f>VLOOKUP(C626,#REF!,6,FALSE)</f>
        <v>BROOKSIDE CONSTRUCTION (LEICESTER) LTD</v>
      </c>
      <c r="F626" s="183"/>
      <c r="G626" s="184">
        <f>SUMIF(#REF!,C626,#REF!)</f>
        <v>3922</v>
      </c>
      <c r="I626" s="2" t="str">
        <f>VLOOKUP(C626,#REF!,10,FALSE)</f>
        <v>Car Parks</v>
      </c>
      <c r="K626" s="180" t="str">
        <f>VLOOKUP(C626,#REF!,12,FALSE)</f>
        <v>Premises Repair Contractors</v>
      </c>
    </row>
    <row r="627" spans="1:13" x14ac:dyDescent="0.25">
      <c r="A627" s="182" t="str">
        <f>VLOOKUP(C627,#REF!,2,FALSE)</f>
        <v>18 Dec 2024</v>
      </c>
      <c r="C627" s="186" t="s">
        <v>870</v>
      </c>
      <c r="E627" s="180" t="str">
        <f>VLOOKUP(C627,#REF!,6,FALSE)</f>
        <v>BROOKSIDE CONSTRUCTION (LEICESTER) LTD</v>
      </c>
      <c r="F627" s="183"/>
      <c r="G627" s="184">
        <f>SUMIF(#REF!,C627,#REF!)</f>
        <v>2088</v>
      </c>
      <c r="I627" s="2" t="str">
        <f>VLOOKUP(C627,#REF!,10,FALSE)</f>
        <v>Car Parks</v>
      </c>
      <c r="K627" s="180" t="str">
        <f>VLOOKUP(C627,#REF!,12,FALSE)</f>
        <v>Premises Repair Contractors</v>
      </c>
    </row>
    <row r="628" spans="1:13" x14ac:dyDescent="0.25">
      <c r="A628" s="182" t="str">
        <f>VLOOKUP(C628,#REF!,2,FALSE)</f>
        <v>27 Nov 2024</v>
      </c>
      <c r="C628" s="186" t="s">
        <v>871</v>
      </c>
      <c r="E628" s="180" t="str">
        <f>VLOOKUP(C628,#REF!,6,FALSE)</f>
        <v>WESTCOTES HOUSE LTD</v>
      </c>
      <c r="F628" s="183"/>
      <c r="G628" s="184">
        <f>SUMIF(#REF!,C628,#REF!)</f>
        <v>2139</v>
      </c>
      <c r="I628" s="2" t="str">
        <f>VLOOKUP(C628,#REF!,10,FALSE)</f>
        <v>Homelessness</v>
      </c>
      <c r="K628" s="180" t="str">
        <f>VLOOKUP(C628,#REF!,12,FALSE)</f>
        <v>Emergency Accomodation</v>
      </c>
    </row>
    <row r="629" spans="1:13" x14ac:dyDescent="0.25">
      <c r="A629" s="182" t="str">
        <f>VLOOKUP(C629,#REF!,2,FALSE)</f>
        <v>27 Nov 2024</v>
      </c>
      <c r="C629" s="186" t="s">
        <v>872</v>
      </c>
      <c r="E629" s="180" t="str">
        <f>VLOOKUP(C629,#REF!,6,FALSE)</f>
        <v>WESTCOTES HOUSE LTD</v>
      </c>
      <c r="F629" s="183"/>
      <c r="G629" s="184">
        <f>SUMIF(#REF!,C629,#REF!)</f>
        <v>3105</v>
      </c>
      <c r="I629" s="2" t="str">
        <f>VLOOKUP(C629,#REF!,10,FALSE)</f>
        <v>Homelessness</v>
      </c>
      <c r="K629" s="180" t="str">
        <f>VLOOKUP(C629,#REF!,12,FALSE)</f>
        <v>Emergency Accomodation</v>
      </c>
    </row>
    <row r="630" spans="1:13" x14ac:dyDescent="0.25">
      <c r="A630" s="182" t="str">
        <f>VLOOKUP(C630,#REF!,2,FALSE)</f>
        <v>18 Dec 2024</v>
      </c>
      <c r="C630" s="186" t="s">
        <v>873</v>
      </c>
      <c r="E630" s="180" t="str">
        <f>VLOOKUP(C630,#REF!,6,FALSE)</f>
        <v>Sureserve Compliance Central Limited</v>
      </c>
      <c r="F630" s="183"/>
      <c r="G630" s="184">
        <f>SUMIF(#REF!,C630,#REF!)</f>
        <v>4069.9</v>
      </c>
      <c r="I630" s="2" t="str">
        <f>VLOOKUP(C630,#REF!,10,FALSE)</f>
        <v>Service Repair Contract</v>
      </c>
      <c r="K630" s="180" t="str">
        <f>VLOOKUP(C630,#REF!,12,FALSE)</f>
        <v>Gas repairs &amp; maint</v>
      </c>
    </row>
    <row r="631" spans="1:13" x14ac:dyDescent="0.25">
      <c r="A631" s="182" t="str">
        <f>VLOOKUP(C631,#REF!,2,FALSE)</f>
        <v>18 Dec 2024</v>
      </c>
      <c r="C631" s="186" t="s">
        <v>874</v>
      </c>
      <c r="E631" s="180" t="str">
        <f>VLOOKUP(C631,#REF!,6,FALSE)</f>
        <v>Target Pest Control</v>
      </c>
      <c r="F631" s="183"/>
      <c r="G631" s="184">
        <f>SUMIF(#REF!,C631,#REF!)</f>
        <v>280</v>
      </c>
      <c r="I631" s="2" t="str">
        <f>VLOOKUP(C631,#REF!,10,FALSE)</f>
        <v>William Peardon Court Flats</v>
      </c>
      <c r="K631" s="180" t="str">
        <f>VLOOKUP(C631,#REF!,12,FALSE)</f>
        <v>Premises Repair Contractors</v>
      </c>
    </row>
    <row r="632" spans="1:13" x14ac:dyDescent="0.25">
      <c r="A632" s="182" t="str">
        <f>VLOOKUP(C632,#REF!,2,FALSE)</f>
        <v>27 Nov 2024</v>
      </c>
      <c r="C632" s="186" t="s">
        <v>875</v>
      </c>
      <c r="E632" s="180" t="str">
        <f>VLOOKUP(C632,#REF!,6,FALSE)</f>
        <v>WESTCOTES HOUSE LTD</v>
      </c>
      <c r="F632" s="183"/>
      <c r="G632" s="184">
        <f>SUMIF(#REF!,C632,#REF!)</f>
        <v>2139</v>
      </c>
      <c r="I632" s="2" t="str">
        <f>VLOOKUP(C632,#REF!,10,FALSE)</f>
        <v>Homelessness</v>
      </c>
      <c r="K632" s="180" t="str">
        <f>VLOOKUP(C632,#REF!,12,FALSE)</f>
        <v>Emergency Accomodation</v>
      </c>
    </row>
    <row r="633" spans="1:13" x14ac:dyDescent="0.25">
      <c r="A633" s="182" t="str">
        <f>VLOOKUP(C633,#REF!,2,FALSE)</f>
        <v>27 Nov 2024</v>
      </c>
      <c r="C633" s="186" t="s">
        <v>876</v>
      </c>
      <c r="E633" s="180" t="str">
        <f>VLOOKUP(C633,#REF!,6,FALSE)</f>
        <v>WESTCOTES HOUSE LTD</v>
      </c>
      <c r="F633" s="183"/>
      <c r="G633" s="184">
        <f>SUMIF(#REF!,C633,#REF!)</f>
        <v>1587</v>
      </c>
      <c r="I633" s="2" t="str">
        <f>VLOOKUP(C633,#REF!,10,FALSE)</f>
        <v>Homelessness</v>
      </c>
      <c r="K633" s="180" t="str">
        <f>VLOOKUP(C633,#REF!,12,FALSE)</f>
        <v>Emergency Accomodation</v>
      </c>
    </row>
    <row r="634" spans="1:13" x14ac:dyDescent="0.25">
      <c r="A634" s="182" t="str">
        <f>VLOOKUP(C634,#REF!,2,FALSE)</f>
        <v>18 Dec 2024</v>
      </c>
      <c r="C634" s="186" t="s">
        <v>877</v>
      </c>
      <c r="E634" s="180" t="str">
        <f>VLOOKUP(C634,#REF!,6,FALSE)</f>
        <v>WESTBURY INDUSTRIAL SUPPLIES LTD</v>
      </c>
      <c r="F634" s="183"/>
      <c r="G634" s="184">
        <f>SUMIF(#REF!,C634,#REF!)</f>
        <v>281.25</v>
      </c>
      <c r="I634" s="2" t="str">
        <f>VLOOKUP(C634,#REF!,10,FALSE)</f>
        <v>Refuse Collection</v>
      </c>
      <c r="K634" s="180" t="str">
        <f>VLOOKUP(C634,#REF!,12,FALSE)</f>
        <v>Protective Clothing</v>
      </c>
    </row>
    <row r="635" spans="1:13" x14ac:dyDescent="0.25">
      <c r="A635" s="182" t="str">
        <f>VLOOKUP(C635,#REF!,2,FALSE)</f>
        <v>18 Dec 2024</v>
      </c>
      <c r="C635" s="186" t="s">
        <v>878</v>
      </c>
      <c r="E635" s="180" t="str">
        <f>VLOOKUP(C635,#REF!,6,FALSE)</f>
        <v>WESTBURY INDUSTRIAL SUPPLIES LTD</v>
      </c>
      <c r="F635" s="183"/>
      <c r="G635" s="184">
        <f>SUMIF(#REF!,C635,#REF!)</f>
        <v>481.05</v>
      </c>
      <c r="I635" s="2" t="str">
        <f>VLOOKUP(C635,#REF!,10,FALSE)</f>
        <v>Grounds Maintenance Holding Ac</v>
      </c>
      <c r="K635" s="180" t="str">
        <f>VLOOKUP(C635,#REF!,12,FALSE)</f>
        <v>Protective Clothing</v>
      </c>
      <c r="M635" s="178"/>
    </row>
    <row r="636" spans="1:13" x14ac:dyDescent="0.25">
      <c r="A636" s="182" t="str">
        <f>VLOOKUP(C636,#REF!,2,FALSE)</f>
        <v>18 Dec 2024</v>
      </c>
      <c r="C636" s="186" t="s">
        <v>879</v>
      </c>
      <c r="E636" s="180" t="str">
        <f>VLOOKUP(C636,#REF!,6,FALSE)</f>
        <v>GARY HOWARD SERVICES</v>
      </c>
      <c r="F636" s="183"/>
      <c r="G636" s="184">
        <f>SUMIF(#REF!,C636,#REF!)</f>
        <v>975</v>
      </c>
      <c r="I636" s="2" t="str">
        <f>VLOOKUP(C636,#REF!,10,FALSE)</f>
        <v>Boulter Crescent Flats</v>
      </c>
      <c r="K636" s="180" t="str">
        <f>VLOOKUP(C636,#REF!,12,FALSE)</f>
        <v>External site repairs &amp; maint</v>
      </c>
    </row>
    <row r="637" spans="1:13" x14ac:dyDescent="0.25">
      <c r="A637" s="182" t="str">
        <f>VLOOKUP(C637,#REF!,2,FALSE)</f>
        <v>18 Dec 2024</v>
      </c>
      <c r="C637" s="186" t="s">
        <v>880</v>
      </c>
      <c r="E637" s="180" t="str">
        <f>VLOOKUP(C637,#REF!,6,FALSE)</f>
        <v>GARY HOWARD SERVICES</v>
      </c>
      <c r="F637" s="183"/>
      <c r="G637" s="184">
        <f>SUMIF(#REF!,C637,#REF!)</f>
        <v>425</v>
      </c>
      <c r="I637" s="2" t="str">
        <f>VLOOKUP(C637,#REF!,10,FALSE)</f>
        <v>Structural Maintenance</v>
      </c>
      <c r="K637" s="180" t="str">
        <f>VLOOKUP(C637,#REF!,12,FALSE)</f>
        <v>Responsive Repairs - Service B</v>
      </c>
    </row>
    <row r="638" spans="1:13" x14ac:dyDescent="0.25">
      <c r="A638" s="182" t="str">
        <f>VLOOKUP(C638,#REF!,2,FALSE)</f>
        <v>18 Dec 2024</v>
      </c>
      <c r="C638" s="186" t="s">
        <v>881</v>
      </c>
      <c r="E638" s="180" t="str">
        <f>VLOOKUP(C638,#REF!,6,FALSE)</f>
        <v>GARY HOWARD SERVICES</v>
      </c>
      <c r="F638" s="183"/>
      <c r="G638" s="184">
        <f>SUMIF(#REF!,C638,#REF!)</f>
        <v>425</v>
      </c>
      <c r="I638" s="2" t="str">
        <f>VLOOKUP(C638,#REF!,10,FALSE)</f>
        <v>Structural Maintenance</v>
      </c>
      <c r="K638" s="180" t="str">
        <f>VLOOKUP(C638,#REF!,12,FALSE)</f>
        <v>Responsive Repairs - Service B</v>
      </c>
    </row>
    <row r="639" spans="1:13" x14ac:dyDescent="0.25">
      <c r="A639" s="182" t="str">
        <f>VLOOKUP(C639,#REF!,2,FALSE)</f>
        <v>18 Dec 2024</v>
      </c>
      <c r="C639" s="186" t="s">
        <v>882</v>
      </c>
      <c r="E639" s="180" t="str">
        <f>VLOOKUP(C639,#REF!,6,FALSE)</f>
        <v>GARY HOWARD SERVICES</v>
      </c>
      <c r="F639" s="183"/>
      <c r="G639" s="184">
        <f>SUMIF(#REF!,C639,#REF!)</f>
        <v>685</v>
      </c>
      <c r="I639" s="2" t="str">
        <f>VLOOKUP(C639,#REF!,10,FALSE)</f>
        <v>General Repairs</v>
      </c>
      <c r="K639" s="180" t="str">
        <f>VLOOKUP(C639,#REF!,12,FALSE)</f>
        <v>Premises Repair Contractors</v>
      </c>
    </row>
    <row r="640" spans="1:13" x14ac:dyDescent="0.25">
      <c r="A640" s="182" t="str">
        <f>VLOOKUP(C640,#REF!,2,FALSE)</f>
        <v>18 Dec 2024</v>
      </c>
      <c r="C640" s="186" t="s">
        <v>883</v>
      </c>
      <c r="E640" s="180" t="str">
        <f>VLOOKUP(C640,#REF!,6,FALSE)</f>
        <v>GARY HOWARD SERVICES</v>
      </c>
      <c r="F640" s="183"/>
      <c r="G640" s="184">
        <f>SUMIF(#REF!,C640,#REF!)</f>
        <v>975</v>
      </c>
      <c r="I640" s="2" t="str">
        <f>VLOOKUP(C640,#REF!,10,FALSE)</f>
        <v>General Planned Maintenance</v>
      </c>
      <c r="K640" s="180" t="str">
        <f>VLOOKUP(C640,#REF!,12,FALSE)</f>
        <v>Tree Pruning &amp; Removal</v>
      </c>
    </row>
    <row r="641" spans="1:11" x14ac:dyDescent="0.25">
      <c r="A641" s="182" t="str">
        <f>VLOOKUP(C641,#REF!,2,FALSE)</f>
        <v>18 Dec 2024</v>
      </c>
      <c r="C641" s="186" t="s">
        <v>884</v>
      </c>
      <c r="E641" s="180" t="str">
        <f>VLOOKUP(C641,#REF!,6,FALSE)</f>
        <v>GARY HOWARD SERVICES</v>
      </c>
      <c r="F641" s="183"/>
      <c r="G641" s="184">
        <f>SUMIF(#REF!,C641,#REF!)</f>
        <v>325</v>
      </c>
      <c r="I641" s="2" t="str">
        <f>VLOOKUP(C641,#REF!,10,FALSE)</f>
        <v>Structural Maintenance</v>
      </c>
      <c r="K641" s="180" t="str">
        <f>VLOOKUP(C641,#REF!,12,FALSE)</f>
        <v>Responsive Repairs - Service B</v>
      </c>
    </row>
    <row r="642" spans="1:11" x14ac:dyDescent="0.25">
      <c r="A642" s="182" t="str">
        <f>VLOOKUP(C642,#REF!,2,FALSE)</f>
        <v>11 Dec 2024</v>
      </c>
      <c r="C642" s="186" t="s">
        <v>885</v>
      </c>
      <c r="E642" s="180" t="str">
        <f>VLOOKUP(C642,#REF!,6,FALSE)</f>
        <v>Certas Energy</v>
      </c>
      <c r="F642" s="183"/>
      <c r="G642" s="184">
        <f>SUMIF(#REF!,C642,#REF!)</f>
        <v>5479</v>
      </c>
      <c r="I642" s="2" t="str">
        <f>VLOOKUP(C642,#REF!,10,FALSE)</f>
        <v>Stores Control</v>
      </c>
      <c r="K642" s="180" t="str">
        <f>VLOOKUP(C642,#REF!,12,FALSE)</f>
        <v>Depot - Diesel</v>
      </c>
    </row>
    <row r="643" spans="1:11" x14ac:dyDescent="0.25">
      <c r="A643" s="182" t="str">
        <f>VLOOKUP(C643,#REF!,2,FALSE)</f>
        <v>18 Dec 2024</v>
      </c>
      <c r="C643" s="186" t="s">
        <v>886</v>
      </c>
      <c r="E643" s="180" t="str">
        <f>VLOOKUP(C643,#REF!,6,FALSE)</f>
        <v>Chapmans Garden Machinery Ltd</v>
      </c>
      <c r="F643" s="183"/>
      <c r="G643" s="184">
        <f>SUMIF(#REF!,C643,#REF!)</f>
        <v>325.73</v>
      </c>
      <c r="I643" s="2" t="str">
        <f>VLOOKUP(C643,#REF!,10,FALSE)</f>
        <v>Husqvarna R419 TSX</v>
      </c>
      <c r="K643" s="180" t="str">
        <f>VLOOKUP(C643,#REF!,12,FALSE)</f>
        <v>Vehicle &amp; Plant Repairs</v>
      </c>
    </row>
    <row r="644" spans="1:11" x14ac:dyDescent="0.25">
      <c r="A644" s="182" t="str">
        <f>VLOOKUP(C644,#REF!,2,FALSE)</f>
        <v>11 Dec 2024</v>
      </c>
      <c r="C644" s="186" t="s">
        <v>887</v>
      </c>
      <c r="E644" s="180" t="str">
        <f>VLOOKUP(C644,#REF!,6,FALSE)</f>
        <v>Impart Links Limited</v>
      </c>
      <c r="F644" s="183"/>
      <c r="G644" s="184">
        <f>SUMIF(#REF!,C644,#REF!)</f>
        <v>8924.77</v>
      </c>
      <c r="I644" s="2" t="str">
        <f>VLOOKUP(C644,#REF!,10,FALSE)</f>
        <v>Disabled Adaptations</v>
      </c>
      <c r="K644" s="180" t="str">
        <f>VLOOKUP(C644,#REF!,12,FALSE)</f>
        <v>Plumbing repairs &amp; maint</v>
      </c>
    </row>
    <row r="645" spans="1:11" x14ac:dyDescent="0.25">
      <c r="A645" s="182" t="str">
        <f>VLOOKUP(C645,#REF!,2,FALSE)</f>
        <v>18 Dec 2024</v>
      </c>
      <c r="C645" s="186" t="s">
        <v>888</v>
      </c>
      <c r="E645" s="180" t="str">
        <f>VLOOKUP(C645,#REF!,6,FALSE)</f>
        <v>Impart Links Limited</v>
      </c>
      <c r="F645" s="183"/>
      <c r="G645" s="184">
        <f>SUMIF(#REF!,C645,#REF!)</f>
        <v>6254.94</v>
      </c>
      <c r="I645" s="2" t="str">
        <f>VLOOKUP(C645,#REF!,10,FALSE)</f>
        <v>Disabled Adaptations</v>
      </c>
      <c r="K645" s="180" t="str">
        <f>VLOOKUP(C645,#REF!,12,FALSE)</f>
        <v>Plumbing repairs &amp; maint</v>
      </c>
    </row>
    <row r="646" spans="1:11" x14ac:dyDescent="0.25">
      <c r="A646" s="182" t="str">
        <f>VLOOKUP(C646,#REF!,2,FALSE)</f>
        <v>11 Dec 2024</v>
      </c>
      <c r="C646" s="186" t="s">
        <v>889</v>
      </c>
      <c r="E646" s="180" t="str">
        <f>VLOOKUP(C646,#REF!,6,FALSE)</f>
        <v>MERTRUX LTD</v>
      </c>
      <c r="F646" s="183"/>
      <c r="G646" s="184">
        <f>SUMIF(#REF!,C646,#REF!)</f>
        <v>-216.9</v>
      </c>
      <c r="I646" s="2" t="str">
        <f>VLOOKUP(C646,#REF!,10,FALSE)</f>
        <v>PN68 RNV Mercedes Benz RCV</v>
      </c>
      <c r="K646" s="180" t="str">
        <f>VLOOKUP(C646,#REF!,12,FALSE)</f>
        <v>Vehicle &amp; Plant Repairs</v>
      </c>
    </row>
    <row r="647" spans="1:11" x14ac:dyDescent="0.25">
      <c r="A647" s="182" t="str">
        <f>VLOOKUP(C647,#REF!,2,FALSE)</f>
        <v>27 Nov 2024</v>
      </c>
      <c r="C647" s="186" t="s">
        <v>890</v>
      </c>
      <c r="E647" s="180" t="str">
        <f>VLOOKUP(C647,#REF!,6,FALSE)</f>
        <v>Optivision Opticians Ltd</v>
      </c>
      <c r="F647" s="183"/>
      <c r="G647" s="184">
        <f>SUMIF(#REF!,C647,#REF!)</f>
        <v>2000</v>
      </c>
      <c r="I647" s="2" t="str">
        <f>VLOOKUP(C647,#REF!,10,FALSE)</f>
        <v>UK Shared Prosperity Fund</v>
      </c>
      <c r="K647" s="180" t="str">
        <f>VLOOKUP(C647,#REF!,12,FALSE)</f>
        <v>Built Environment TC&amp;P</v>
      </c>
    </row>
    <row r="648" spans="1:11" x14ac:dyDescent="0.25">
      <c r="A648" s="182" t="str">
        <f>VLOOKUP(C648,#REF!,2,FALSE)</f>
        <v>18 Dec 2024</v>
      </c>
      <c r="C648" s="186" t="s">
        <v>891</v>
      </c>
      <c r="E648" s="180" t="str">
        <f>VLOOKUP(C648,#REF!,6,FALSE)</f>
        <v>JAMES COLES &amp; SONS NURSERIES LTD</v>
      </c>
      <c r="F648" s="183"/>
      <c r="G648" s="184">
        <f>SUMIF(#REF!,C648,#REF!)</f>
        <v>849.75</v>
      </c>
      <c r="I648" s="2" t="str">
        <f>VLOOKUP(C648,#REF!,10,FALSE)</f>
        <v>Development Control</v>
      </c>
      <c r="K648" s="180" t="str">
        <f>VLOOKUP(C648,#REF!,12,FALSE)</f>
        <v>Trees &amp; Plants</v>
      </c>
    </row>
    <row r="649" spans="1:11" x14ac:dyDescent="0.25">
      <c r="A649" s="182" t="str">
        <f>VLOOKUP(C649,#REF!,2,FALSE)</f>
        <v>18 Dec 2024</v>
      </c>
      <c r="C649" s="186" t="s">
        <v>892</v>
      </c>
      <c r="E649" s="180" t="str">
        <f>VLOOKUP(C649,#REF!,6,FALSE)</f>
        <v>BONDING &amp; RELINE SERVICES LTD</v>
      </c>
      <c r="F649" s="183"/>
      <c r="G649" s="184">
        <f>SUMIF(#REF!,C649,#REF!)</f>
        <v>265.72000000000003</v>
      </c>
      <c r="I649" s="2" t="str">
        <f>VLOOKUP(C649,#REF!,10,FALSE)</f>
        <v>Mechanics Workshop</v>
      </c>
      <c r="K649" s="180" t="str">
        <f>VLOOKUP(C649,#REF!,12,FALSE)</f>
        <v>New Equipment</v>
      </c>
    </row>
    <row r="650" spans="1:11" x14ac:dyDescent="0.25">
      <c r="A650" s="182" t="str">
        <f>VLOOKUP(C650,#REF!,2,FALSE)</f>
        <v>11 Dec 2024</v>
      </c>
      <c r="C650" s="186" t="s">
        <v>893</v>
      </c>
      <c r="E650" s="180" t="str">
        <f>VLOOKUP(C650,#REF!,6,FALSE)</f>
        <v xml:space="preserve">VENN GROUP </v>
      </c>
      <c r="F650" s="183"/>
      <c r="G650" s="184">
        <f>SUMIF(#REF!,C650,#REF!)</f>
        <v>1346.88</v>
      </c>
      <c r="I650" s="2" t="str">
        <f>VLOOKUP(C650,#REF!,10,FALSE)</f>
        <v>NNDR</v>
      </c>
      <c r="K650" s="180" t="str">
        <f>VLOOKUP(C650,#REF!,12,FALSE)</f>
        <v>Hired Staff</v>
      </c>
    </row>
    <row r="651" spans="1:11" x14ac:dyDescent="0.25">
      <c r="A651" s="182" t="str">
        <f>VLOOKUP(C651,#REF!,2,FALSE)</f>
        <v>18 Dec 2024</v>
      </c>
      <c r="C651" s="186" t="s">
        <v>894</v>
      </c>
      <c r="E651" s="180" t="str">
        <f>VLOOKUP(C651,#REF!,6,FALSE)</f>
        <v>RCC</v>
      </c>
      <c r="F651" s="183"/>
      <c r="G651" s="184">
        <f>SUMIF(#REF!,C651,#REF!)</f>
        <v>6726</v>
      </c>
      <c r="I651" s="2" t="str">
        <f>VLOOKUP(C651,#REF!,10,FALSE)</f>
        <v>UK Shared Prosperity Fund</v>
      </c>
      <c r="K651" s="180" t="str">
        <f>VLOOKUP(C651,#REF!,12,FALSE)</f>
        <v>Employability &amp; Skills</v>
      </c>
    </row>
    <row r="652" spans="1:11" x14ac:dyDescent="0.25">
      <c r="A652" s="182" t="str">
        <f>VLOOKUP(C652,#REF!,2,FALSE)</f>
        <v>18 Dec 2024</v>
      </c>
      <c r="C652" s="186" t="s">
        <v>895</v>
      </c>
      <c r="E652" s="180" t="str">
        <f>VLOOKUP(C652,#REF!,6,FALSE)</f>
        <v>WICKSTEED LEISURE LTD</v>
      </c>
      <c r="F652" s="183"/>
      <c r="G652" s="184">
        <f>SUMIF(#REF!,C652,#REF!)</f>
        <v>1461.6</v>
      </c>
      <c r="I652" s="2" t="str">
        <f>VLOOKUP(C652,#REF!,10,FALSE)</f>
        <v>Play Are Refurbishment</v>
      </c>
      <c r="K652" s="180" t="str">
        <f>VLOOKUP(C652,#REF!,12,FALSE)</f>
        <v>New Equipment</v>
      </c>
    </row>
    <row r="653" spans="1:11" x14ac:dyDescent="0.25">
      <c r="A653" s="182" t="str">
        <f>VLOOKUP(C653,#REF!,2,FALSE)</f>
        <v>04 Dec 2024</v>
      </c>
      <c r="C653" s="186" t="s">
        <v>896</v>
      </c>
      <c r="E653" s="180" t="str">
        <f>VLOOKUP(C653,#REF!,6,FALSE)</f>
        <v>Skill Stone Ltd</v>
      </c>
      <c r="F653" s="183"/>
      <c r="G653" s="184">
        <f>SUMIF(#REF!,C653,#REF!)</f>
        <v>1980</v>
      </c>
      <c r="I653" s="2" t="str">
        <f>VLOOKUP(C653,#REF!,10,FALSE)</f>
        <v>General Repairs</v>
      </c>
      <c r="K653" s="180" t="str">
        <f>VLOOKUP(C653,#REF!,12,FALSE)</f>
        <v>Structural repairs &amp; maint</v>
      </c>
    </row>
    <row r="654" spans="1:11" x14ac:dyDescent="0.25">
      <c r="A654" s="182" t="str">
        <f>VLOOKUP(C654,#REF!,2,FALSE)</f>
        <v>11 Dec 2024</v>
      </c>
      <c r="C654" s="186" t="s">
        <v>897</v>
      </c>
      <c r="E654" s="180" t="str">
        <f>VLOOKUP(C654,#REF!,6,FALSE)</f>
        <v>RPA 1 Limited</v>
      </c>
      <c r="F654" s="183"/>
      <c r="G654" s="184">
        <f>SUMIF(#REF!,C654,#REF!)</f>
        <v>11660.48</v>
      </c>
      <c r="I654" s="2" t="str">
        <f>VLOOKUP(C654,#REF!,10,FALSE)</f>
        <v>RentPlus Properties</v>
      </c>
      <c r="K654" s="180" t="str">
        <f>VLOOKUP(C654,#REF!,12,FALSE)</f>
        <v>Property Rents and Leases</v>
      </c>
    </row>
    <row r="655" spans="1:11" x14ac:dyDescent="0.25">
      <c r="A655" s="182" t="str">
        <f>VLOOKUP(C655,#REF!,2,FALSE)</f>
        <v>18 Dec 2024</v>
      </c>
      <c r="C655" s="186" t="s">
        <v>898</v>
      </c>
      <c r="E655" s="180" t="str">
        <f>VLOOKUP(C655,#REF!,6,FALSE)</f>
        <v>BAKERS WASTE SERVICES LTD</v>
      </c>
      <c r="F655" s="183"/>
      <c r="G655" s="184">
        <f>SUMIF(#REF!,C655,#REF!)</f>
        <v>334.14</v>
      </c>
      <c r="I655" s="2" t="str">
        <f>VLOOKUP(C655,#REF!,10,FALSE)</f>
        <v>Street Cleansing</v>
      </c>
      <c r="K655" s="180" t="str">
        <f>VLOOKUP(C655,#REF!,12,FALSE)</f>
        <v>Tipping Charge</v>
      </c>
    </row>
    <row r="656" spans="1:11" x14ac:dyDescent="0.25">
      <c r="A656" s="182" t="str">
        <f>VLOOKUP(C656,#REF!,2,FALSE)</f>
        <v>18 Dec 2024</v>
      </c>
      <c r="C656" s="186" t="s">
        <v>899</v>
      </c>
      <c r="E656" s="180" t="str">
        <f>VLOOKUP(C656,#REF!,6,FALSE)</f>
        <v>Reach Publishing Services Ltd</v>
      </c>
      <c r="F656" s="183"/>
      <c r="G656" s="184">
        <f>SUMIF(#REF!,C656,#REF!)</f>
        <v>785.84</v>
      </c>
      <c r="I656" s="2" t="str">
        <f>VLOOKUP(C656,#REF!,10,FALSE)</f>
        <v>Development Control</v>
      </c>
      <c r="K656" s="180" t="str">
        <f>VLOOKUP(C656,#REF!,12,FALSE)</f>
        <v>Advertising</v>
      </c>
    </row>
    <row r="657" spans="1:11" x14ac:dyDescent="0.25">
      <c r="A657" s="182" t="str">
        <f>VLOOKUP(C657,#REF!,2,FALSE)</f>
        <v>18 Dec 2024</v>
      </c>
      <c r="C657" s="186" t="s">
        <v>900</v>
      </c>
      <c r="E657" s="180" t="str">
        <f>VLOOKUP(C657,#REF!,6,FALSE)</f>
        <v>SCREWFIX DIRECT LTD</v>
      </c>
      <c r="F657" s="183"/>
      <c r="G657" s="184">
        <f>SUMIF(#REF!,C657,#REF!)</f>
        <v>287.72000000000003</v>
      </c>
      <c r="I657" s="2" t="str">
        <f>VLOOKUP(C657,#REF!,10,FALSE)</f>
        <v>Cleaning Service</v>
      </c>
      <c r="K657" s="180" t="str">
        <f>VLOOKUP(C657,#REF!,12,FALSE)</f>
        <v>New Equipment</v>
      </c>
    </row>
    <row r="658" spans="1:11" x14ac:dyDescent="0.25">
      <c r="A658" s="182" t="str">
        <f>VLOOKUP(C658,#REF!,2,FALSE)</f>
        <v>04 Dec 2024</v>
      </c>
      <c r="C658" s="186" t="s">
        <v>901</v>
      </c>
      <c r="E658" s="180" t="str">
        <f>VLOOKUP(C658,#REF!,6,FALSE)</f>
        <v>ARCO LTD</v>
      </c>
      <c r="F658" s="183"/>
      <c r="G658" s="184">
        <f>SUMIF(#REF!,C658,#REF!)</f>
        <v>-315.5</v>
      </c>
      <c r="I658" s="2" t="str">
        <f>VLOOKUP(C658,#REF!,10,FALSE)</f>
        <v>Refuse Collection</v>
      </c>
      <c r="K658" s="180" t="str">
        <f>VLOOKUP(C658,#REF!,12,FALSE)</f>
        <v>Protective Clothing</v>
      </c>
    </row>
    <row r="659" spans="1:11" x14ac:dyDescent="0.25">
      <c r="A659" s="182" t="str">
        <f>VLOOKUP(C659,#REF!,2,FALSE)</f>
        <v>27 Nov 2024</v>
      </c>
      <c r="C659" s="186" t="s">
        <v>902</v>
      </c>
      <c r="E659" s="180" t="str">
        <f>VLOOKUP(C659,#REF!,6,FALSE)</f>
        <v>FAIRFX PLC</v>
      </c>
      <c r="F659" s="183"/>
      <c r="G659" s="184">
        <f>SUMIF(#REF!,C659,#REF!)</f>
        <v>500</v>
      </c>
      <c r="I659" s="2" t="str">
        <f>VLOOKUP(C659,#REF!,10,FALSE)</f>
        <v>Prepaid Cards</v>
      </c>
      <c r="K659" s="180" t="str">
        <f>VLOOKUP(C659,#REF!,12,FALSE)</f>
        <v>Floats (inc imprests)</v>
      </c>
    </row>
    <row r="660" spans="1:11" x14ac:dyDescent="0.25">
      <c r="A660" s="182" t="str">
        <f>VLOOKUP(C660,#REF!,2,FALSE)</f>
        <v>18 Dec 2024</v>
      </c>
      <c r="C660" s="186" t="s">
        <v>903</v>
      </c>
      <c r="E660" s="180" t="str">
        <f>VLOOKUP(C660,#REF!,6,FALSE)</f>
        <v>MACILDOWIE ASSOCIATES LTD</v>
      </c>
      <c r="F660" s="183"/>
      <c r="G660" s="184">
        <f>SUMIF(#REF!,C660,#REF!)</f>
        <v>2020</v>
      </c>
      <c r="I660" s="2" t="str">
        <f>VLOOKUP(C660,#REF!,10,FALSE)</f>
        <v>Finance</v>
      </c>
      <c r="K660" s="180" t="str">
        <f>VLOOKUP(C660,#REF!,12,FALSE)</f>
        <v>Hired Staff</v>
      </c>
    </row>
    <row r="661" spans="1:11" x14ac:dyDescent="0.25">
      <c r="A661" s="182" t="str">
        <f>VLOOKUP(C661,#REF!,2,FALSE)</f>
        <v>11 Dec 2024</v>
      </c>
      <c r="C661" s="186" t="s">
        <v>904</v>
      </c>
      <c r="E661" s="180" t="str">
        <f>VLOOKUP(C661,#REF!,6,FALSE)</f>
        <v>MERTRUX LTD</v>
      </c>
      <c r="F661" s="183"/>
      <c r="G661" s="184">
        <f>SUMIF(#REF!,C661,#REF!)</f>
        <v>-226.54</v>
      </c>
      <c r="I661" s="2" t="str">
        <f>VLOOKUP(C661,#REF!,10,FALSE)</f>
        <v>PN68 RNV Mercedes Benz RCV</v>
      </c>
      <c r="K661" s="180" t="str">
        <f>VLOOKUP(C661,#REF!,12,FALSE)</f>
        <v>Vehicle &amp; Plant Repairs</v>
      </c>
    </row>
    <row r="662" spans="1:11" x14ac:dyDescent="0.25">
      <c r="A662" s="182" t="str">
        <f>VLOOKUP(C662,#REF!,2,FALSE)</f>
        <v>27 Nov 2024</v>
      </c>
      <c r="C662" s="186" t="s">
        <v>905</v>
      </c>
      <c r="E662" s="180" t="str">
        <f>VLOOKUP(C662,#REF!,6,FALSE)</f>
        <v>CHARTERED INSTITUTE OF HOUSING</v>
      </c>
      <c r="F662" s="183"/>
      <c r="G662" s="184">
        <f>SUMIF(#REF!,C662,#REF!)</f>
        <v>406</v>
      </c>
      <c r="I662" s="2" t="str">
        <f>VLOOKUP(C662,#REF!,10,FALSE)</f>
        <v>Estates Management</v>
      </c>
      <c r="K662" s="180" t="str">
        <f>VLOOKUP(C662,#REF!,12,FALSE)</f>
        <v>Other External Fees</v>
      </c>
    </row>
    <row r="663" spans="1:11" x14ac:dyDescent="0.25">
      <c r="A663" s="182" t="str">
        <f>VLOOKUP(C663,#REF!,2,FALSE)</f>
        <v>18 Dec 2024</v>
      </c>
      <c r="C663" s="186" t="s">
        <v>906</v>
      </c>
      <c r="E663" s="180" t="str">
        <f>VLOOKUP(C663,#REF!,6,FALSE)</f>
        <v>Rentokil Property Care</v>
      </c>
      <c r="F663" s="183"/>
      <c r="G663" s="184">
        <f>SUMIF(#REF!,C663,#REF!)</f>
        <v>3515</v>
      </c>
      <c r="I663" s="2" t="str">
        <f>VLOOKUP(C663,#REF!,10,FALSE)</f>
        <v>General Repairs</v>
      </c>
      <c r="K663" s="180" t="str">
        <f>VLOOKUP(C663,#REF!,12,FALSE)</f>
        <v>Premises Repair Contractors</v>
      </c>
    </row>
    <row r="664" spans="1:11" x14ac:dyDescent="0.25">
      <c r="A664" s="182" t="str">
        <f>VLOOKUP(C664,#REF!,2,FALSE)</f>
        <v>04 Dec 2024</v>
      </c>
      <c r="C664" s="186" t="s">
        <v>907</v>
      </c>
      <c r="E664" s="180" t="str">
        <f>VLOOKUP(C664,#REF!,6,FALSE)</f>
        <v>EDF ENERGY CUSTOMERS PLC</v>
      </c>
      <c r="F664" s="183"/>
      <c r="G664" s="184">
        <f>SUMIF(#REF!,C664,#REF!)</f>
        <v>375.83</v>
      </c>
      <c r="I664" s="2" t="str">
        <f>VLOOKUP(C664,#REF!,10,FALSE)</f>
        <v>Wigston Fields (The Poplars)</v>
      </c>
      <c r="K664" s="180" t="str">
        <f>VLOOKUP(C664,#REF!,12,FALSE)</f>
        <v>Electricity</v>
      </c>
    </row>
    <row r="665" spans="1:11" x14ac:dyDescent="0.25">
      <c r="A665" s="182" t="str">
        <f>VLOOKUP(C665,#REF!,2,FALSE)</f>
        <v>04 Dec 2024</v>
      </c>
      <c r="C665" s="186" t="s">
        <v>908</v>
      </c>
      <c r="E665" s="180" t="str">
        <f>VLOOKUP(C665,#REF!,6,FALSE)</f>
        <v>EDF ENERGY CUSTOMERS PLC</v>
      </c>
      <c r="F665" s="183"/>
      <c r="G665" s="184">
        <f>SUMIF(#REF!,C665,#REF!)</f>
        <v>582.55999999999995</v>
      </c>
      <c r="I665" s="2" t="str">
        <f>VLOOKUP(C665,#REF!,10,FALSE)</f>
        <v>Wigston Fields (The Poplars)</v>
      </c>
      <c r="K665" s="180" t="str">
        <f>VLOOKUP(C665,#REF!,12,FALSE)</f>
        <v>Electricity</v>
      </c>
    </row>
    <row r="666" spans="1:11" x14ac:dyDescent="0.25">
      <c r="A666" s="182" t="str">
        <f>VLOOKUP(C666,#REF!,2,FALSE)</f>
        <v>11 Dec 2024</v>
      </c>
      <c r="C666" s="186" t="s">
        <v>909</v>
      </c>
      <c r="E666" s="180" t="str">
        <f>VLOOKUP(C666,#REF!,6,FALSE)</f>
        <v>EDF ENERGY CUSTOMERS PLC</v>
      </c>
      <c r="F666" s="183"/>
      <c r="G666" s="184">
        <f>SUMIF(#REF!,C666,#REF!)</f>
        <v>12985.38</v>
      </c>
      <c r="I666" s="2" t="str">
        <f>VLOOKUP(C666,#REF!,10,FALSE)</f>
        <v>Electricity Holding Account</v>
      </c>
      <c r="K666" s="180" t="str">
        <f>VLOOKUP(C666,#REF!,12,FALSE)</f>
        <v>Electricity</v>
      </c>
    </row>
    <row r="667" spans="1:11" x14ac:dyDescent="0.25">
      <c r="A667" s="182" t="str">
        <f>VLOOKUP(C667,#REF!,2,FALSE)</f>
        <v>04 Dec 2024</v>
      </c>
      <c r="C667" s="186" t="s">
        <v>910</v>
      </c>
      <c r="E667" s="180" t="str">
        <f>VLOOKUP(C667,#REF!,6,FALSE)</f>
        <v>HDH Planning &amp; Development Ltd</v>
      </c>
      <c r="F667" s="183"/>
      <c r="G667" s="184">
        <f>SUMIF(#REF!,C667,#REF!)</f>
        <v>12000</v>
      </c>
      <c r="I667" s="2" t="str">
        <f>VLOOKUP(C667,#REF!,10,FALSE)</f>
        <v>Forward Planning</v>
      </c>
      <c r="K667" s="180" t="str">
        <f>VLOOKUP(C667,#REF!,12,FALSE)</f>
        <v>Local Plan</v>
      </c>
    </row>
    <row r="668" spans="1:11" x14ac:dyDescent="0.25">
      <c r="A668" s="182" t="str">
        <f>VLOOKUP(C668,#REF!,2,FALSE)</f>
        <v>11 Dec 2024</v>
      </c>
      <c r="C668" s="186" t="s">
        <v>911</v>
      </c>
      <c r="E668" s="180" t="str">
        <f>VLOOKUP(C668,#REF!,6,FALSE)</f>
        <v>Cadeby Tree Trust Ltd</v>
      </c>
      <c r="F668" s="183"/>
      <c r="G668" s="184">
        <f>SUMIF(#REF!,C668,#REF!)</f>
        <v>1050</v>
      </c>
      <c r="I668" s="2" t="str">
        <f>VLOOKUP(C668,#REF!,10,FALSE)</f>
        <v>Economic Development</v>
      </c>
      <c r="K668" s="180" t="str">
        <f>VLOOKUP(C668,#REF!,12,FALSE)</f>
        <v>Christmas Lights</v>
      </c>
    </row>
    <row r="669" spans="1:11" x14ac:dyDescent="0.25">
      <c r="A669" s="182" t="str">
        <f>VLOOKUP(C669,#REF!,2,FALSE)</f>
        <v>18 Dec 2024</v>
      </c>
      <c r="C669" s="186" t="s">
        <v>912</v>
      </c>
      <c r="E669" s="180" t="str">
        <f>VLOOKUP(C669,#REF!,6,FALSE)</f>
        <v>Vivid Resourcing</v>
      </c>
      <c r="F669" s="183"/>
      <c r="G669" s="184">
        <f>SUMIF(#REF!,C669,#REF!)</f>
        <v>1702.5</v>
      </c>
      <c r="I669" s="2" t="str">
        <f>VLOOKUP(C669,#REF!,10,FALSE)</f>
        <v>General Repairs</v>
      </c>
      <c r="K669" s="180" t="str">
        <f>VLOOKUP(C669,#REF!,12,FALSE)</f>
        <v>Hired Staff</v>
      </c>
    </row>
    <row r="670" spans="1:11" x14ac:dyDescent="0.25">
      <c r="A670" s="182" t="str">
        <f>VLOOKUP(C670,#REF!,2,FALSE)</f>
        <v>11 Dec 2024</v>
      </c>
      <c r="C670" s="186" t="s">
        <v>913</v>
      </c>
      <c r="E670" s="180" t="str">
        <f>VLOOKUP(C670,#REF!,6,FALSE)</f>
        <v>Sam Metcalf Trees and Landscaping Ltd</v>
      </c>
      <c r="F670" s="183"/>
      <c r="G670" s="184">
        <f>SUMIF(#REF!,C670,#REF!)</f>
        <v>750</v>
      </c>
      <c r="I670" s="2" t="str">
        <f>VLOOKUP(C670,#REF!,10,FALSE)</f>
        <v>Junction Road Flats</v>
      </c>
      <c r="K670" s="180" t="str">
        <f>VLOOKUP(C670,#REF!,12,FALSE)</f>
        <v>Premises Repair Contractors</v>
      </c>
    </row>
    <row r="671" spans="1:11" x14ac:dyDescent="0.25">
      <c r="A671" s="182" t="str">
        <f>VLOOKUP(C671,#REF!,2,FALSE)</f>
        <v>18 Dec 2024</v>
      </c>
      <c r="C671" s="186" t="s">
        <v>914</v>
      </c>
      <c r="E671" s="180" t="str">
        <f>VLOOKUP(C671,#REF!,6,FALSE)</f>
        <v>Dodd Group (Midlands) Limited</v>
      </c>
      <c r="F671" s="183"/>
      <c r="G671" s="184">
        <f>SUMIF(#REF!,C671,#REF!)</f>
        <v>1290.7</v>
      </c>
      <c r="I671" s="2" t="str">
        <f>VLOOKUP(C671,#REF!,10,FALSE)</f>
        <v>Boulter Crescent Flats</v>
      </c>
      <c r="K671" s="180" t="str">
        <f>VLOOKUP(C671,#REF!,12,FALSE)</f>
        <v>Electrical repairs &amp; maint</v>
      </c>
    </row>
    <row r="672" spans="1:11" x14ac:dyDescent="0.25">
      <c r="A672" s="182" t="str">
        <f>VLOOKUP(C672,#REF!,2,FALSE)</f>
        <v>18 Dec 2024</v>
      </c>
      <c r="C672" s="186" t="s">
        <v>915</v>
      </c>
      <c r="E672" s="180" t="str">
        <f>VLOOKUP(C672,#REF!,6,FALSE)</f>
        <v>Dodd Group (Midlands) Limited</v>
      </c>
      <c r="F672" s="183"/>
      <c r="G672" s="184">
        <f>SUMIF(#REF!,C672,#REF!)</f>
        <v>632.87</v>
      </c>
      <c r="I672" s="2" t="str">
        <f>VLOOKUP(C672,#REF!,10,FALSE)</f>
        <v>Decent Homes Missed/Refused</v>
      </c>
      <c r="K672" s="180" t="str">
        <f>VLOOKUP(C672,#REF!,12,FALSE)</f>
        <v>Premises Repair Contractors</v>
      </c>
    </row>
    <row r="673" spans="1:11" x14ac:dyDescent="0.25">
      <c r="A673" s="182" t="str">
        <f>VLOOKUP(C673,#REF!,2,FALSE)</f>
        <v>04 Dec 2024</v>
      </c>
      <c r="C673" s="186" t="s">
        <v>916</v>
      </c>
      <c r="E673" s="180" t="str">
        <f>VLOOKUP(C673,#REF!,6,FALSE)</f>
        <v>HINCKLEY &amp; BOSWORTH B C</v>
      </c>
      <c r="F673" s="183"/>
      <c r="G673" s="184">
        <f>SUMIF(#REF!,C673,#REF!)</f>
        <v>683.55</v>
      </c>
      <c r="I673" s="2" t="str">
        <f>VLOOKUP(C673,#REF!,10,FALSE)</f>
        <v>UK Shared Prosperity Fund</v>
      </c>
      <c r="K673" s="180" t="str">
        <f>VLOOKUP(C673,#REF!,12,FALSE)</f>
        <v>Tourism &amp; Visitor Economy</v>
      </c>
    </row>
    <row r="674" spans="1:11" x14ac:dyDescent="0.25">
      <c r="A674" s="182" t="str">
        <f>VLOOKUP(C674,#REF!,2,FALSE)</f>
        <v>18 Dec 2024</v>
      </c>
      <c r="C674" s="186" t="s">
        <v>917</v>
      </c>
      <c r="E674" s="180" t="str">
        <f>VLOOKUP(C674,#REF!,6,FALSE)</f>
        <v>GUEST TRUCKS</v>
      </c>
      <c r="F674" s="183"/>
      <c r="G674" s="184">
        <f>SUMIF(#REF!,C674,#REF!)</f>
        <v>335</v>
      </c>
      <c r="I674" s="2" t="str">
        <f>VLOOKUP(C674,#REF!,10,FALSE)</f>
        <v>BW73 WYC Iveco Eurocargo 7.5T</v>
      </c>
      <c r="K674" s="180" t="str">
        <f>VLOOKUP(C674,#REF!,12,FALSE)</f>
        <v>Vehicle &amp; Plant Repairs</v>
      </c>
    </row>
    <row r="675" spans="1:11" x14ac:dyDescent="0.25">
      <c r="A675" s="182" t="str">
        <f>VLOOKUP(C675,#REF!,2,FALSE)</f>
        <v>11 Dec 2024</v>
      </c>
      <c r="C675" s="186" t="s">
        <v>918</v>
      </c>
      <c r="E675" s="180" t="str">
        <f>VLOOKUP(C675,#REF!,6,FALSE)</f>
        <v>STEWART MORRIS PARTNERSHIP LTD</v>
      </c>
      <c r="F675" s="183"/>
      <c r="G675" s="184">
        <f>SUMIF(#REF!,C675,#REF!)</f>
        <v>900</v>
      </c>
      <c r="I675" s="2" t="str">
        <f>VLOOKUP(C675,#REF!,10,FALSE)</f>
        <v>Walter Charles Day Centre</v>
      </c>
      <c r="K675" s="180" t="str">
        <f>VLOOKUP(C675,#REF!,12,FALSE)</f>
        <v>Premises Repair Contractors</v>
      </c>
    </row>
    <row r="676" spans="1:11" x14ac:dyDescent="0.25">
      <c r="A676" s="182" t="str">
        <f>VLOOKUP(C676,#REF!,2,FALSE)</f>
        <v>11 Dec 2024</v>
      </c>
      <c r="C676" s="186" t="s">
        <v>919</v>
      </c>
      <c r="E676" s="180" t="str">
        <f>VLOOKUP(C676,#REF!,6,FALSE)</f>
        <v>EDF ENERGY CUSTOMERS PLC</v>
      </c>
      <c r="F676" s="183"/>
      <c r="G676" s="184">
        <f>SUMIF(#REF!,C676,#REF!)</f>
        <v>-349.81</v>
      </c>
      <c r="I676" s="2" t="str">
        <f>VLOOKUP(C676,#REF!,10,FALSE)</f>
        <v>Wigston Fields (The Poplars)</v>
      </c>
      <c r="K676" s="180" t="str">
        <f>VLOOKUP(C676,#REF!,12,FALSE)</f>
        <v>Electricity</v>
      </c>
    </row>
    <row r="677" spans="1:11" x14ac:dyDescent="0.25">
      <c r="A677" s="182" t="str">
        <f>VLOOKUP(C677,#REF!,2,FALSE)</f>
        <v>11 Dec 2024</v>
      </c>
      <c r="C677" s="186" t="s">
        <v>920</v>
      </c>
      <c r="E677" s="180" t="str">
        <f>VLOOKUP(C677,#REF!,6,FALSE)</f>
        <v>EDF ENERGY CUSTOMERS PLC</v>
      </c>
      <c r="F677" s="183"/>
      <c r="G677" s="184">
        <f>SUMIF(#REF!,C677,#REF!)</f>
        <v>-564.01</v>
      </c>
      <c r="I677" s="2" t="str">
        <f>VLOOKUP(C677,#REF!,10,FALSE)</f>
        <v>Wigston Fields (The Poplars)</v>
      </c>
      <c r="K677" s="180" t="str">
        <f>VLOOKUP(C677,#REF!,12,FALSE)</f>
        <v>Electricity</v>
      </c>
    </row>
    <row r="678" spans="1:11" x14ac:dyDescent="0.25">
      <c r="A678" s="182" t="str">
        <f>VLOOKUP(C678,#REF!,2,FALSE)</f>
        <v>04 Dec 2024</v>
      </c>
      <c r="C678" s="186" t="s">
        <v>921</v>
      </c>
      <c r="E678" s="180" t="str">
        <f>VLOOKUP(C678,#REF!,6,FALSE)</f>
        <v>Dave Harris T/A DH Plumbing and Heating</v>
      </c>
      <c r="F678" s="183"/>
      <c r="G678" s="184">
        <f>SUMIF(#REF!,C678,#REF!)</f>
        <v>1580</v>
      </c>
      <c r="I678" s="2" t="str">
        <f>VLOOKUP(C678,#REF!,10,FALSE)</f>
        <v>Purchase Ledger Transfer Acc.</v>
      </c>
      <c r="K678" s="180" t="str">
        <f>VLOOKUP(C678,#REF!,12,FALSE)</f>
        <v>Supplier Payment</v>
      </c>
    </row>
    <row r="679" spans="1:11" x14ac:dyDescent="0.25">
      <c r="A679" s="182" t="str">
        <f>VLOOKUP(C679,#REF!,2,FALSE)</f>
        <v>18 Dec 2024</v>
      </c>
      <c r="C679" s="186" t="s">
        <v>922</v>
      </c>
      <c r="E679" s="180" t="str">
        <f>VLOOKUP(C679,#REF!,6,FALSE)</f>
        <v>Leisure Energy Ltd</v>
      </c>
      <c r="F679" s="183"/>
      <c r="G679" s="184">
        <f>SUMIF(#REF!,C679,#REF!)</f>
        <v>87875.24</v>
      </c>
      <c r="I679" s="2" t="str">
        <f>VLOOKUP(C679,#REF!,10,FALSE)</f>
        <v>Wigston Pool Photovoltaics</v>
      </c>
      <c r="K679" s="180" t="str">
        <f>VLOOKUP(C679,#REF!,12,FALSE)</f>
        <v>Electrical repairs &amp; maint</v>
      </c>
    </row>
    <row r="680" spans="1:11" x14ac:dyDescent="0.25">
      <c r="A680" s="182" t="str">
        <f>VLOOKUP(C680,#REF!,2,FALSE)</f>
        <v>18 Dec 2024</v>
      </c>
      <c r="C680" s="186" t="s">
        <v>923</v>
      </c>
      <c r="E680" s="180" t="str">
        <f>VLOOKUP(C680,#REF!,6,FALSE)</f>
        <v>BROOKSIDE CONSTRUCTION (LEICESTER) LTD</v>
      </c>
      <c r="F680" s="183"/>
      <c r="G680" s="184">
        <f>SUMIF(#REF!,C680,#REF!)</f>
        <v>1489</v>
      </c>
      <c r="I680" s="2" t="str">
        <f>VLOOKUP(C680,#REF!,10,FALSE)</f>
        <v>Car Parks</v>
      </c>
      <c r="K680" s="180" t="str">
        <f>VLOOKUP(C680,#REF!,12,FALSE)</f>
        <v>Premises Repair Contractors</v>
      </c>
    </row>
    <row r="681" spans="1:11" x14ac:dyDescent="0.25">
      <c r="A681" s="182" t="str">
        <f>VLOOKUP(C681,#REF!,2,FALSE)</f>
        <v>18 Dec 2024</v>
      </c>
      <c r="C681" s="186" t="s">
        <v>924</v>
      </c>
      <c r="E681" s="180" t="str">
        <f>VLOOKUP(C681,#REF!,6,FALSE)</f>
        <v>BROOKSIDE CONSTRUCTION (LEICESTER) LTD</v>
      </c>
      <c r="F681" s="183"/>
      <c r="G681" s="184">
        <f>SUMIF(#REF!,C681,#REF!)</f>
        <v>1067</v>
      </c>
      <c r="I681" s="2" t="str">
        <f>VLOOKUP(C681,#REF!,10,FALSE)</f>
        <v>Car Parks</v>
      </c>
      <c r="K681" s="180" t="str">
        <f>VLOOKUP(C681,#REF!,12,FALSE)</f>
        <v>Premises Repair Contractors</v>
      </c>
    </row>
    <row r="682" spans="1:11" x14ac:dyDescent="0.25">
      <c r="A682" s="182" t="str">
        <f>VLOOKUP(C682,#REF!,2,FALSE)</f>
        <v>18 Dec 2024</v>
      </c>
      <c r="C682" s="186" t="s">
        <v>925</v>
      </c>
      <c r="E682" s="180" t="str">
        <f>VLOOKUP(C682,#REF!,6,FALSE)</f>
        <v>F G MOSS &amp; SON</v>
      </c>
      <c r="F682" s="183"/>
      <c r="G682" s="184">
        <f>SUMIF(#REF!,C682,#REF!)</f>
        <v>2635</v>
      </c>
      <c r="I682" s="2" t="str">
        <f>VLOOKUP(C682,#REF!,10,FALSE)</f>
        <v>Bennett Way Flats</v>
      </c>
      <c r="K682" s="180" t="str">
        <f>VLOOKUP(C682,#REF!,12,FALSE)</f>
        <v>Premises Repair Contractors</v>
      </c>
    </row>
    <row r="683" spans="1:11" x14ac:dyDescent="0.25">
      <c r="A683" s="182" t="str">
        <f>VLOOKUP(C683,#REF!,2,FALSE)</f>
        <v>11 Dec 2024</v>
      </c>
      <c r="C683" s="186" t="s">
        <v>926</v>
      </c>
      <c r="E683" s="180" t="str">
        <f>VLOOKUP(C683,#REF!,6,FALSE)</f>
        <v>F G MOSS &amp; SON</v>
      </c>
      <c r="F683" s="183"/>
      <c r="G683" s="184">
        <f>SUMIF(#REF!,C683,#REF!)</f>
        <v>985</v>
      </c>
      <c r="I683" s="2" t="str">
        <f>VLOOKUP(C683,#REF!,10,FALSE)</f>
        <v>Fire Safety Marriott House</v>
      </c>
      <c r="K683" s="180" t="str">
        <f>VLOOKUP(C683,#REF!,12,FALSE)</f>
        <v>Premises Repair Contractors</v>
      </c>
    </row>
    <row r="684" spans="1:11" x14ac:dyDescent="0.25">
      <c r="A684" s="182" t="str">
        <f>VLOOKUP(C684,#REF!,2,FALSE)</f>
        <v>18 Dec 2024</v>
      </c>
      <c r="C684" s="186" t="s">
        <v>927</v>
      </c>
      <c r="E684" s="180" t="str">
        <f>VLOOKUP(C684,#REF!,6,FALSE)</f>
        <v>F G MOSS &amp; SON</v>
      </c>
      <c r="F684" s="183"/>
      <c r="G684" s="184">
        <f>SUMIF(#REF!,C684,#REF!)</f>
        <v>2604</v>
      </c>
      <c r="I684" s="2" t="str">
        <f>VLOOKUP(C684,#REF!,10,FALSE)</f>
        <v>Churchill Close Flats</v>
      </c>
      <c r="K684" s="180" t="str">
        <f>VLOOKUP(C684,#REF!,12,FALSE)</f>
        <v>Joinery</v>
      </c>
    </row>
    <row r="685" spans="1:11" x14ac:dyDescent="0.25">
      <c r="A685" s="182" t="str">
        <f>VLOOKUP(C685,#REF!,2,FALSE)</f>
        <v>18 Dec 2024</v>
      </c>
      <c r="C685" s="186" t="s">
        <v>928</v>
      </c>
      <c r="E685" s="180" t="str">
        <f>VLOOKUP(C685,#REF!,6,FALSE)</f>
        <v>Washco</v>
      </c>
      <c r="F685" s="183"/>
      <c r="G685" s="184">
        <f>SUMIF(#REF!,C685,#REF!)</f>
        <v>451.09</v>
      </c>
      <c r="I685" s="2" t="str">
        <f>VLOOKUP(C685,#REF!,10,FALSE)</f>
        <v>Churchill Close Flats</v>
      </c>
      <c r="K685" s="180" t="str">
        <f>VLOOKUP(C685,#REF!,12,FALSE)</f>
        <v>Electrical repairs &amp; maint</v>
      </c>
    </row>
    <row r="686" spans="1:11" x14ac:dyDescent="0.25">
      <c r="A686" s="182" t="str">
        <f>VLOOKUP(C686,#REF!,2,FALSE)</f>
        <v>18 Dec 2024</v>
      </c>
      <c r="C686" s="186" t="s">
        <v>929</v>
      </c>
      <c r="E686" s="180" t="str">
        <f>VLOOKUP(C686,#REF!,6,FALSE)</f>
        <v>Mobile Hydraulics Ltd</v>
      </c>
      <c r="F686" s="183"/>
      <c r="G686" s="184">
        <f>SUMIF(#REF!,C686,#REF!)</f>
        <v>490</v>
      </c>
      <c r="I686" s="2" t="str">
        <f>VLOOKUP(C686,#REF!,10,FALSE)</f>
        <v>Mechanics Workshop</v>
      </c>
      <c r="K686" s="180" t="str">
        <f>VLOOKUP(C686,#REF!,12,FALSE)</f>
        <v>Hired Staff</v>
      </c>
    </row>
    <row r="687" spans="1:11" x14ac:dyDescent="0.25">
      <c r="A687" s="182" t="str">
        <f>VLOOKUP(C687,#REF!,2,FALSE)</f>
        <v>18 Dec 2024</v>
      </c>
      <c r="C687" s="186" t="s">
        <v>930</v>
      </c>
      <c r="E687" s="180" t="str">
        <f>VLOOKUP(C687,#REF!,6,FALSE)</f>
        <v>AJM (Derby) Ltd T/A AJM Recruitment</v>
      </c>
      <c r="F687" s="183"/>
      <c r="G687" s="184">
        <f>SUMIF(#REF!,C687,#REF!)</f>
        <v>730.89</v>
      </c>
      <c r="I687" s="2" t="str">
        <f>VLOOKUP(C687,#REF!,10,FALSE)</f>
        <v>Refuse Collection</v>
      </c>
      <c r="K687" s="180" t="str">
        <f>VLOOKUP(C687,#REF!,12,FALSE)</f>
        <v>Hired Staff</v>
      </c>
    </row>
    <row r="688" spans="1:11" x14ac:dyDescent="0.25">
      <c r="A688" s="182" t="str">
        <f>VLOOKUP(C688,#REF!,2,FALSE)</f>
        <v>18 Dec 2024</v>
      </c>
      <c r="C688" s="186" t="s">
        <v>931</v>
      </c>
      <c r="E688" s="180" t="str">
        <f>VLOOKUP(C688,#REF!,6,FALSE)</f>
        <v>QS Recruitment Ltd</v>
      </c>
      <c r="F688" s="183"/>
      <c r="G688" s="184">
        <f>SUMIF(#REF!,C688,#REF!)</f>
        <v>1363.82</v>
      </c>
      <c r="I688" s="2" t="str">
        <f>VLOOKUP(C688,#REF!,10,FALSE)</f>
        <v>Refuse Collection</v>
      </c>
      <c r="K688" s="180" t="str">
        <f>VLOOKUP(C688,#REF!,12,FALSE)</f>
        <v>Hired Staff</v>
      </c>
    </row>
    <row r="689" spans="1:11" x14ac:dyDescent="0.25">
      <c r="A689" s="182" t="str">
        <f>VLOOKUP(C689,#REF!,2,FALSE)</f>
        <v>18 Dec 2024</v>
      </c>
      <c r="C689" s="186" t="s">
        <v>932</v>
      </c>
      <c r="E689" s="180" t="str">
        <f>VLOOKUP(C689,#REF!,6,FALSE)</f>
        <v>Sureserve Compliance Central Limited</v>
      </c>
      <c r="F689" s="183"/>
      <c r="G689" s="184">
        <f>SUMIF(#REF!,C689,#REF!)</f>
        <v>6748.66</v>
      </c>
      <c r="I689" s="2" t="str">
        <f>VLOOKUP(C689,#REF!,10,FALSE)</f>
        <v>Central Heating &amp; Boiler Repla</v>
      </c>
      <c r="K689" s="180" t="str">
        <f>VLOOKUP(C689,#REF!,12,FALSE)</f>
        <v>Premises Repair Contractors</v>
      </c>
    </row>
    <row r="690" spans="1:11" x14ac:dyDescent="0.25">
      <c r="A690" s="182" t="str">
        <f>VLOOKUP(C690,#REF!,2,FALSE)</f>
        <v>18 Dec 2024</v>
      </c>
      <c r="C690" s="186" t="s">
        <v>933</v>
      </c>
      <c r="E690" s="180" t="str">
        <f>VLOOKUP(C690,#REF!,6,FALSE)</f>
        <v>WOODBERRY OF LEAMINGTON SPA LTD</v>
      </c>
      <c r="F690" s="183"/>
      <c r="G690" s="184">
        <f>SUMIF(#REF!,C690,#REF!)</f>
        <v>2420</v>
      </c>
      <c r="I690" s="2" t="str">
        <f>VLOOKUP(C690,#REF!,10,FALSE)</f>
        <v>Cemeteries</v>
      </c>
      <c r="K690" s="180" t="str">
        <f>VLOOKUP(C690,#REF!,12,FALSE)</f>
        <v>Public Seats</v>
      </c>
    </row>
    <row r="691" spans="1:11" x14ac:dyDescent="0.25">
      <c r="A691" s="182" t="str">
        <f>VLOOKUP(C691,#REF!,2,FALSE)</f>
        <v>18 Dec 2024</v>
      </c>
      <c r="C691" s="186" t="s">
        <v>934</v>
      </c>
      <c r="E691" s="180" t="str">
        <f>VLOOKUP(C691,#REF!,6,FALSE)</f>
        <v>GAP PROPERTY SERVICES LTD</v>
      </c>
      <c r="F691" s="183"/>
      <c r="G691" s="184">
        <f>SUMIF(#REF!,C691,#REF!)</f>
        <v>384</v>
      </c>
      <c r="I691" s="2" t="str">
        <f>VLOOKUP(C691,#REF!,10,FALSE)</f>
        <v>General Repairs</v>
      </c>
      <c r="K691" s="180" t="str">
        <f>VLOOKUP(C691,#REF!,12,FALSE)</f>
        <v>Plumbing repairs &amp; maint</v>
      </c>
    </row>
    <row r="692" spans="1:11" x14ac:dyDescent="0.25">
      <c r="A692" s="182" t="str">
        <f>VLOOKUP(C692,#REF!,2,FALSE)</f>
        <v>04 Dec 2024</v>
      </c>
      <c r="C692" s="186" t="s">
        <v>935</v>
      </c>
      <c r="E692" s="180" t="str">
        <f>VLOOKUP(C692,#REF!,6,FALSE)</f>
        <v>NHS Leicestershire and Rutland ICB</v>
      </c>
      <c r="F692" s="183"/>
      <c r="G692" s="184">
        <f>SUMIF(#REF!,C692,#REF!)</f>
        <v>30368.39</v>
      </c>
      <c r="I692" s="2" t="str">
        <f>VLOOKUP(C692,#REF!,10,FALSE)</f>
        <v>Capital Grants Receipts in Adv</v>
      </c>
      <c r="K692" s="180" t="str">
        <f>VLOOKUP(C692,#REF!,12,FALSE)</f>
        <v>Receipts in Advance</v>
      </c>
    </row>
    <row r="693" spans="1:11" x14ac:dyDescent="0.25">
      <c r="A693" s="182" t="str">
        <f>VLOOKUP(C693,#REF!,2,FALSE)</f>
        <v>04 Dec 2024</v>
      </c>
      <c r="C693" s="186" t="s">
        <v>936</v>
      </c>
      <c r="E693" s="180" t="str">
        <f>VLOOKUP(C693,#REF!,6,FALSE)</f>
        <v>Civica Election Services Limited</v>
      </c>
      <c r="F693" s="183"/>
      <c r="G693" s="184">
        <f>SUMIF(#REF!,C693,#REF!)</f>
        <v>1487.27</v>
      </c>
      <c r="I693" s="2" t="str">
        <f>VLOOKUP(C693,#REF!,10,FALSE)</f>
        <v>Register of Electors</v>
      </c>
      <c r="K693" s="180" t="str">
        <f>VLOOKUP(C693,#REF!,12,FALSE)</f>
        <v>Other Costs</v>
      </c>
    </row>
    <row r="694" spans="1:11" x14ac:dyDescent="0.25">
      <c r="A694" s="182" t="str">
        <f>VLOOKUP(C694,#REF!,2,FALSE)</f>
        <v>04 Dec 2024</v>
      </c>
      <c r="C694" s="186" t="s">
        <v>937</v>
      </c>
      <c r="E694" s="180" t="str">
        <f>VLOOKUP(C694,#REF!,6,FALSE)</f>
        <v>Civica Election Services Limited</v>
      </c>
      <c r="F694" s="183"/>
      <c r="G694" s="184">
        <f>SUMIF(#REF!,C694,#REF!)</f>
        <v>625.57000000000005</v>
      </c>
      <c r="I694" s="2" t="str">
        <f>VLOOKUP(C694,#REF!,10,FALSE)</f>
        <v>Register of Electors</v>
      </c>
      <c r="K694" s="180" t="str">
        <f>VLOOKUP(C694,#REF!,12,FALSE)</f>
        <v>Other Costs</v>
      </c>
    </row>
    <row r="695" spans="1:11" x14ac:dyDescent="0.25">
      <c r="A695" s="182" t="str">
        <f>VLOOKUP(C695,#REF!,2,FALSE)</f>
        <v>11 Dec 2024</v>
      </c>
      <c r="C695" s="186" t="s">
        <v>938</v>
      </c>
      <c r="E695" s="180" t="str">
        <f>VLOOKUP(C695,#REF!,6,FALSE)</f>
        <v>PARK HILL TRAINING LTD</v>
      </c>
      <c r="F695" s="183"/>
      <c r="G695" s="184">
        <f>SUMIF(#REF!,C695,#REF!)</f>
        <v>343</v>
      </c>
      <c r="I695" s="2" t="str">
        <f>VLOOKUP(C695,#REF!,10,FALSE)</f>
        <v>Personnel Section</v>
      </c>
      <c r="K695" s="180" t="str">
        <f>VLOOKUP(C695,#REF!,12,FALSE)</f>
        <v>Corporate Training</v>
      </c>
    </row>
    <row r="696" spans="1:11" x14ac:dyDescent="0.25">
      <c r="A696" s="182" t="str">
        <f>VLOOKUP(C696,#REF!,2,FALSE)</f>
        <v>11 Dec 2024</v>
      </c>
      <c r="C696" s="186" t="s">
        <v>939</v>
      </c>
      <c r="E696" s="180" t="str">
        <f>VLOOKUP(C696,#REF!,6,FALSE)</f>
        <v>HELPING HANDS COMMUNITY TRUST</v>
      </c>
      <c r="F696" s="183"/>
      <c r="G696" s="184">
        <f>SUMIF(#REF!,C696,#REF!)</f>
        <v>2416.66</v>
      </c>
      <c r="I696" s="2" t="str">
        <f>VLOOKUP(C696,#REF!,10,FALSE)</f>
        <v>Grants</v>
      </c>
      <c r="K696" s="180" t="str">
        <f>VLOOKUP(C696,#REF!,12,FALSE)</f>
        <v>Grant/Loan Payments</v>
      </c>
    </row>
    <row r="697" spans="1:11" x14ac:dyDescent="0.25">
      <c r="A697" s="182" t="str">
        <f>VLOOKUP(C697,#REF!,2,FALSE)</f>
        <v>18 Dec 2024</v>
      </c>
      <c r="C697" s="186" t="s">
        <v>940</v>
      </c>
      <c r="E697" s="180" t="str">
        <f>VLOOKUP(C697,#REF!,6,FALSE)</f>
        <v>GARY HOWARD SERVICES</v>
      </c>
      <c r="F697" s="183"/>
      <c r="G697" s="184">
        <f>SUMIF(#REF!,C697,#REF!)</f>
        <v>745</v>
      </c>
      <c r="I697" s="2" t="str">
        <f>VLOOKUP(C697,#REF!,10,FALSE)</f>
        <v>Structural Maintenance</v>
      </c>
      <c r="K697" s="180" t="str">
        <f>VLOOKUP(C697,#REF!,12,FALSE)</f>
        <v>Responsive Repairs - Service B</v>
      </c>
    </row>
    <row r="698" spans="1:11" x14ac:dyDescent="0.25">
      <c r="A698" s="182" t="str">
        <f>VLOOKUP(C698,#REF!,2,FALSE)</f>
        <v>18 Dec 2024</v>
      </c>
      <c r="C698" s="186" t="s">
        <v>941</v>
      </c>
      <c r="E698" s="180" t="str">
        <f>VLOOKUP(C698,#REF!,6,FALSE)</f>
        <v>GARY HOWARD SERVICES</v>
      </c>
      <c r="F698" s="183"/>
      <c r="G698" s="184">
        <f>SUMIF(#REF!,C698,#REF!)</f>
        <v>425</v>
      </c>
      <c r="I698" s="2" t="str">
        <f>VLOOKUP(C698,#REF!,10,FALSE)</f>
        <v>Walter Charles Day Centre</v>
      </c>
      <c r="K698" s="180" t="str">
        <f>VLOOKUP(C698,#REF!,12,FALSE)</f>
        <v>Premises Repair Contractors</v>
      </c>
    </row>
    <row r="699" spans="1:11" x14ac:dyDescent="0.25">
      <c r="A699" s="182" t="str">
        <f>VLOOKUP(C699,#REF!,2,FALSE)</f>
        <v>18 Dec 2024</v>
      </c>
      <c r="C699" s="186" t="s">
        <v>942</v>
      </c>
      <c r="E699" s="180" t="str">
        <f>VLOOKUP(C699,#REF!,6,FALSE)</f>
        <v>GARY HOWARD SERVICES</v>
      </c>
      <c r="F699" s="183"/>
      <c r="G699" s="184">
        <f>SUMIF(#REF!,C699,#REF!)</f>
        <v>980</v>
      </c>
      <c r="I699" s="2" t="str">
        <f>VLOOKUP(C699,#REF!,10,FALSE)</f>
        <v>RentPlus Properties</v>
      </c>
      <c r="K699" s="180" t="str">
        <f>VLOOKUP(C699,#REF!,12,FALSE)</f>
        <v>Premises Repair Contractors</v>
      </c>
    </row>
    <row r="700" spans="1:11" x14ac:dyDescent="0.25">
      <c r="A700" s="182" t="str">
        <f>VLOOKUP(C700,#REF!,2,FALSE)</f>
        <v>18 Dec 2024</v>
      </c>
      <c r="C700" s="186" t="s">
        <v>943</v>
      </c>
      <c r="E700" s="180" t="str">
        <f>VLOOKUP(C700,#REF!,6,FALSE)</f>
        <v>GARY HOWARD SERVICES</v>
      </c>
      <c r="F700" s="183"/>
      <c r="G700" s="184">
        <f>SUMIF(#REF!,C700,#REF!)</f>
        <v>735</v>
      </c>
      <c r="I700" s="2" t="str">
        <f>VLOOKUP(C700,#REF!,10,FALSE)</f>
        <v>Structural Maintenance</v>
      </c>
      <c r="K700" s="180" t="str">
        <f>VLOOKUP(C700,#REF!,12,FALSE)</f>
        <v>Responsive Repairs - Service B</v>
      </c>
    </row>
    <row r="701" spans="1:11" x14ac:dyDescent="0.25">
      <c r="A701" s="182" t="str">
        <f>VLOOKUP(C701,#REF!,2,FALSE)</f>
        <v>18 Dec 2024</v>
      </c>
      <c r="C701" s="186" t="s">
        <v>944</v>
      </c>
      <c r="E701" s="180" t="str">
        <f>VLOOKUP(C701,#REF!,6,FALSE)</f>
        <v>GARY HOWARD SERVICES</v>
      </c>
      <c r="F701" s="183"/>
      <c r="G701" s="184">
        <f>SUMIF(#REF!,C701,#REF!)</f>
        <v>1995</v>
      </c>
      <c r="I701" s="2" t="str">
        <f>VLOOKUP(C701,#REF!,10,FALSE)</f>
        <v>Cemeteries</v>
      </c>
      <c r="K701" s="180" t="str">
        <f>VLOOKUP(C701,#REF!,12,FALSE)</f>
        <v>Vandalism</v>
      </c>
    </row>
    <row r="702" spans="1:11" x14ac:dyDescent="0.25">
      <c r="A702" s="182" t="str">
        <f>VLOOKUP(C702,#REF!,2,FALSE)</f>
        <v>18 Dec 2024</v>
      </c>
      <c r="C702" s="186" t="s">
        <v>945</v>
      </c>
      <c r="E702" s="180" t="str">
        <f>VLOOKUP(C702,#REF!,6,FALSE)</f>
        <v>GARY HOWARD SERVICES</v>
      </c>
      <c r="F702" s="183"/>
      <c r="G702" s="184">
        <f>SUMIF(#REF!,C702,#REF!)</f>
        <v>385</v>
      </c>
      <c r="I702" s="2" t="str">
        <f>VLOOKUP(C702,#REF!,10,FALSE)</f>
        <v>General Repairs</v>
      </c>
      <c r="K702" s="180" t="str">
        <f>VLOOKUP(C702,#REF!,12,FALSE)</f>
        <v>Premises Repair Contractors</v>
      </c>
    </row>
    <row r="703" spans="1:11" x14ac:dyDescent="0.25">
      <c r="A703" s="182" t="str">
        <f>VLOOKUP(C703,#REF!,2,FALSE)</f>
        <v>18 Dec 2024</v>
      </c>
      <c r="C703" s="186" t="s">
        <v>946</v>
      </c>
      <c r="E703" s="180" t="str">
        <f>VLOOKUP(C703,#REF!,6,FALSE)</f>
        <v>GARY HOWARD SERVICES</v>
      </c>
      <c r="F703" s="183"/>
      <c r="G703" s="184">
        <f>SUMIF(#REF!,C703,#REF!)</f>
        <v>280</v>
      </c>
      <c r="I703" s="2" t="str">
        <f>VLOOKUP(C703,#REF!,10,FALSE)</f>
        <v>General Repairs</v>
      </c>
      <c r="K703" s="180" t="str">
        <f>VLOOKUP(C703,#REF!,12,FALSE)</f>
        <v>Premises Repair Contractors</v>
      </c>
    </row>
    <row r="704" spans="1:11" x14ac:dyDescent="0.25">
      <c r="A704" s="182" t="str">
        <f>VLOOKUP(C704,#REF!,2,FALSE)</f>
        <v>18 Dec 2024</v>
      </c>
      <c r="C704" s="186" t="s">
        <v>947</v>
      </c>
      <c r="E704" s="180" t="str">
        <f>VLOOKUP(C704,#REF!,6,FALSE)</f>
        <v>WESTBURY INDUSTRIAL SUPPLIES LTD</v>
      </c>
      <c r="F704" s="183"/>
      <c r="G704" s="184">
        <f>SUMIF(#REF!,C704,#REF!)</f>
        <v>319.76</v>
      </c>
      <c r="I704" s="2" t="str">
        <f>VLOOKUP(C704,#REF!,10,FALSE)</f>
        <v>Estates Management</v>
      </c>
      <c r="K704" s="180" t="str">
        <f>VLOOKUP(C704,#REF!,12,FALSE)</f>
        <v>Protective Clothing</v>
      </c>
    </row>
    <row r="705" spans="1:11" x14ac:dyDescent="0.25">
      <c r="A705" s="182" t="str">
        <f>VLOOKUP(C705,#REF!,2,FALSE)</f>
        <v>18 Dec 2024</v>
      </c>
      <c r="C705" s="186" t="s">
        <v>948</v>
      </c>
      <c r="E705" s="180" t="str">
        <f>VLOOKUP(C705,#REF!,6,FALSE)</f>
        <v>Sam Metcalf Trees and Landscaping Ltd</v>
      </c>
      <c r="F705" s="183"/>
      <c r="G705" s="184">
        <f>SUMIF(#REF!,C705,#REF!)</f>
        <v>390</v>
      </c>
      <c r="I705" s="2" t="str">
        <f>VLOOKUP(C705,#REF!,10,FALSE)</f>
        <v>General Repairs</v>
      </c>
      <c r="K705" s="180" t="str">
        <f>VLOOKUP(C705,#REF!,12,FALSE)</f>
        <v>External site repairs &amp; maint</v>
      </c>
    </row>
    <row r="706" spans="1:11" x14ac:dyDescent="0.25">
      <c r="A706" s="182" t="str">
        <f>VLOOKUP(C706,#REF!,2,FALSE)</f>
        <v>11 Dec 2024</v>
      </c>
      <c r="C706" s="186" t="s">
        <v>949</v>
      </c>
      <c r="E706" s="180" t="str">
        <f>VLOOKUP(C706,#REF!,6,FALSE)</f>
        <v>BOC LTD</v>
      </c>
      <c r="F706" s="183"/>
      <c r="G706" s="184">
        <f>SUMIF(#REF!,C706,#REF!)</f>
        <v>847.3</v>
      </c>
      <c r="I706" s="2" t="str">
        <f>VLOOKUP(C706,#REF!,10,FALSE)</f>
        <v>Mechanics Workshop</v>
      </c>
      <c r="K706" s="180" t="str">
        <f>VLOOKUP(C706,#REF!,12,FALSE)</f>
        <v>Equipment Tools &amp; Materials</v>
      </c>
    </row>
    <row r="707" spans="1:11" x14ac:dyDescent="0.25">
      <c r="A707" s="182" t="str">
        <f>VLOOKUP(C707,#REF!,2,FALSE)</f>
        <v>18 Dec 2024</v>
      </c>
      <c r="C707" s="186" t="s">
        <v>950</v>
      </c>
      <c r="E707" s="180" t="str">
        <f>VLOOKUP(C707,#REF!,6,FALSE)</f>
        <v>F G MOSS &amp; SON</v>
      </c>
      <c r="F707" s="183"/>
      <c r="G707" s="184">
        <f>SUMIF(#REF!,C707,#REF!)</f>
        <v>1755</v>
      </c>
      <c r="I707" s="2" t="str">
        <f>VLOOKUP(C707,#REF!,10,FALSE)</f>
        <v>General Repairs</v>
      </c>
      <c r="K707" s="180" t="str">
        <f>VLOOKUP(C707,#REF!,12,FALSE)</f>
        <v>Premises Repair Contractors</v>
      </c>
    </row>
    <row r="708" spans="1:11" x14ac:dyDescent="0.25">
      <c r="A708" s="182" t="str">
        <f>VLOOKUP(C708,#REF!,2,FALSE)</f>
        <v>11 Dec 2024</v>
      </c>
      <c r="C708" s="186" t="s">
        <v>951</v>
      </c>
      <c r="E708" s="180" t="str">
        <f>VLOOKUP(C708,#REF!,6,FALSE)</f>
        <v>F G MOSS &amp; SON</v>
      </c>
      <c r="F708" s="183"/>
      <c r="G708" s="184">
        <f>SUMIF(#REF!,C708,#REF!)</f>
        <v>975</v>
      </c>
      <c r="I708" s="2" t="str">
        <f>VLOOKUP(C708,#REF!,10,FALSE)</f>
        <v>General Planned Maintenance</v>
      </c>
      <c r="K708" s="180" t="str">
        <f>VLOOKUP(C708,#REF!,12,FALSE)</f>
        <v>Flooring Upgrades</v>
      </c>
    </row>
    <row r="709" spans="1:11" x14ac:dyDescent="0.25">
      <c r="A709" s="182" t="str">
        <f>VLOOKUP(C709,#REF!,2,FALSE)</f>
        <v>11 Dec 2024</v>
      </c>
      <c r="C709" s="186" t="s">
        <v>952</v>
      </c>
      <c r="E709" s="180" t="str">
        <f>VLOOKUP(C709,#REF!,6,FALSE)</f>
        <v>F G MOSS &amp; SON</v>
      </c>
      <c r="F709" s="183"/>
      <c r="G709" s="184">
        <f>SUMIF(#REF!,C709,#REF!)</f>
        <v>1235</v>
      </c>
      <c r="I709" s="2" t="str">
        <f>VLOOKUP(C709,#REF!,10,FALSE)</f>
        <v>Door Replacement</v>
      </c>
      <c r="K709" s="180" t="str">
        <f>VLOOKUP(C709,#REF!,12,FALSE)</f>
        <v>Premises Repair Contractors</v>
      </c>
    </row>
    <row r="710" spans="1:11" x14ac:dyDescent="0.25">
      <c r="A710" s="182" t="str">
        <f>VLOOKUP(C710,#REF!,2,FALSE)</f>
        <v>11 Dec 2024</v>
      </c>
      <c r="C710" s="186" t="s">
        <v>953</v>
      </c>
      <c r="E710" s="180" t="str">
        <f>VLOOKUP(C710,#REF!,6,FALSE)</f>
        <v>F G MOSS &amp; SON</v>
      </c>
      <c r="F710" s="183"/>
      <c r="G710" s="184">
        <f>SUMIF(#REF!,C710,#REF!)</f>
        <v>1235</v>
      </c>
      <c r="I710" s="2" t="str">
        <f>VLOOKUP(C710,#REF!,10,FALSE)</f>
        <v>General Repairs</v>
      </c>
      <c r="K710" s="180" t="str">
        <f>VLOOKUP(C710,#REF!,12,FALSE)</f>
        <v>Joinery</v>
      </c>
    </row>
    <row r="711" spans="1:11" x14ac:dyDescent="0.25">
      <c r="A711" s="182" t="str">
        <f>VLOOKUP(C711,#REF!,2,FALSE)</f>
        <v>11 Dec 2024</v>
      </c>
      <c r="C711" s="186" t="s">
        <v>954</v>
      </c>
      <c r="E711" s="180" t="str">
        <f>VLOOKUP(C711,#REF!,6,FALSE)</f>
        <v>F G MOSS &amp; SON</v>
      </c>
      <c r="F711" s="183"/>
      <c r="G711" s="184">
        <f>SUMIF(#REF!,C711,#REF!)</f>
        <v>1545</v>
      </c>
      <c r="I711" s="2" t="str">
        <f>VLOOKUP(C711,#REF!,10,FALSE)</f>
        <v>General Repairs</v>
      </c>
      <c r="K711" s="180" t="str">
        <f>VLOOKUP(C711,#REF!,12,FALSE)</f>
        <v>Premises Repair Contractors</v>
      </c>
    </row>
    <row r="712" spans="1:11" x14ac:dyDescent="0.25">
      <c r="A712" s="182" t="str">
        <f>VLOOKUP(C712,#REF!,2,FALSE)</f>
        <v>11 Dec 2024</v>
      </c>
      <c r="C712" s="186" t="s">
        <v>955</v>
      </c>
      <c r="E712" s="180" t="str">
        <f>VLOOKUP(C712,#REF!,6,FALSE)</f>
        <v>F G MOSS &amp; SON</v>
      </c>
      <c r="F712" s="183"/>
      <c r="G712" s="184">
        <f>SUMIF(#REF!,C712,#REF!)</f>
        <v>1425</v>
      </c>
      <c r="I712" s="2" t="str">
        <f>VLOOKUP(C712,#REF!,10,FALSE)</f>
        <v>William Peardon Court Flats</v>
      </c>
      <c r="K712" s="180" t="str">
        <f>VLOOKUP(C712,#REF!,12,FALSE)</f>
        <v>Joinery</v>
      </c>
    </row>
    <row r="713" spans="1:11" x14ac:dyDescent="0.25">
      <c r="A713" s="182" t="str">
        <f>VLOOKUP(C713,#REF!,2,FALSE)</f>
        <v>18 Dec 2024</v>
      </c>
      <c r="C713" s="186" t="s">
        <v>956</v>
      </c>
      <c r="E713" s="180" t="str">
        <f>VLOOKUP(C713,#REF!,6,FALSE)</f>
        <v>Thorn Baker Ltd</v>
      </c>
      <c r="F713" s="183"/>
      <c r="G713" s="184">
        <f>SUMIF(#REF!,C713,#REF!)</f>
        <v>702</v>
      </c>
      <c r="I713" s="2" t="str">
        <f>VLOOKUP(C713,#REF!,10,FALSE)</f>
        <v>Grounds Maintenance Holding Ac</v>
      </c>
      <c r="K713" s="180" t="str">
        <f>VLOOKUP(C713,#REF!,12,FALSE)</f>
        <v>Hired Staff</v>
      </c>
    </row>
    <row r="714" spans="1:11" x14ac:dyDescent="0.25">
      <c r="A714" s="182" t="str">
        <f>VLOOKUP(C714,#REF!,2,FALSE)</f>
        <v>18 Dec 2024</v>
      </c>
      <c r="C714" s="186" t="s">
        <v>957</v>
      </c>
      <c r="E714" s="180" t="str">
        <f>VLOOKUP(C714,#REF!,6,FALSE)</f>
        <v>JAMES COLES &amp; SONS NURSERIES LTD</v>
      </c>
      <c r="F714" s="183"/>
      <c r="G714" s="184">
        <f>SUMIF(#REF!,C714,#REF!)</f>
        <v>317</v>
      </c>
      <c r="I714" s="2" t="str">
        <f>VLOOKUP(C714,#REF!,10,FALSE)</f>
        <v>Cemeteries</v>
      </c>
      <c r="K714" s="180" t="str">
        <f>VLOOKUP(C714,#REF!,12,FALSE)</f>
        <v>Trees &amp; Plants</v>
      </c>
    </row>
    <row r="715" spans="1:11" x14ac:dyDescent="0.25">
      <c r="A715" s="182" t="str">
        <f>VLOOKUP(C715,#REF!,2,FALSE)</f>
        <v>18 Dec 2024</v>
      </c>
      <c r="C715" s="186" t="s">
        <v>958</v>
      </c>
      <c r="E715" s="180" t="str">
        <f>VLOOKUP(C715,#REF!,6,FALSE)</f>
        <v>Sureserve Compliance Central Limited</v>
      </c>
      <c r="F715" s="183"/>
      <c r="G715" s="184">
        <f>SUMIF(#REF!,C715,#REF!)</f>
        <v>13520.72</v>
      </c>
      <c r="I715" s="2" t="str">
        <f>VLOOKUP(C715,#REF!,10,FALSE)</f>
        <v>Service Repair Contract</v>
      </c>
      <c r="K715" s="180" t="str">
        <f>VLOOKUP(C715,#REF!,12,FALSE)</f>
        <v>Gas repairs &amp; maint</v>
      </c>
    </row>
    <row r="716" spans="1:11" x14ac:dyDescent="0.25">
      <c r="A716" s="182" t="str">
        <f>VLOOKUP(C716,#REF!,2,FALSE)</f>
        <v>18 Dec 2024</v>
      </c>
      <c r="C716" s="186" t="s">
        <v>959</v>
      </c>
      <c r="E716" s="180" t="str">
        <f>VLOOKUP(C716,#REF!,6,FALSE)</f>
        <v>Aquam Water Services Limited</v>
      </c>
      <c r="F716" s="183"/>
      <c r="G716" s="184">
        <f>SUMIF(#REF!,C716,#REF!)</f>
        <v>274.26</v>
      </c>
      <c r="I716" s="2" t="str">
        <f>VLOOKUP(C716,#REF!,10,FALSE)</f>
        <v>Street Cleansing</v>
      </c>
      <c r="K716" s="180" t="str">
        <f>VLOOKUP(C716,#REF!,12,FALSE)</f>
        <v>Equipment Hire</v>
      </c>
    </row>
    <row r="717" spans="1:11" x14ac:dyDescent="0.25">
      <c r="A717" s="182" t="str">
        <f>VLOOKUP(C717,#REF!,2,FALSE)</f>
        <v>11 Dec 2024</v>
      </c>
      <c r="C717" s="186" t="s">
        <v>960</v>
      </c>
      <c r="E717" s="180" t="str">
        <f>VLOOKUP(C717,#REF!,6,FALSE)</f>
        <v>Reed Specialist Recruitment Ltd</v>
      </c>
      <c r="F717" s="183"/>
      <c r="G717" s="184">
        <f>SUMIF(#REF!,C717,#REF!)</f>
        <v>527.77</v>
      </c>
      <c r="I717" s="2" t="str">
        <f>VLOOKUP(C717,#REF!,10,FALSE)</f>
        <v>Grounds Maintenance Holding Ac</v>
      </c>
      <c r="K717" s="180" t="str">
        <f>VLOOKUP(C717,#REF!,12,FALSE)</f>
        <v>Hired Staff</v>
      </c>
    </row>
    <row r="718" spans="1:11" x14ac:dyDescent="0.25">
      <c r="A718" s="182" t="str">
        <f>VLOOKUP(C718,#REF!,2,FALSE)</f>
        <v>18 Dec 2024</v>
      </c>
      <c r="C718" s="186" t="s">
        <v>961</v>
      </c>
      <c r="E718" s="180" t="str">
        <f>VLOOKUP(C718,#REF!,6,FALSE)</f>
        <v>Reed Specialist Recruitment Ltd</v>
      </c>
      <c r="F718" s="183"/>
      <c r="G718" s="184">
        <f>SUMIF(#REF!,C718,#REF!)</f>
        <v>670.9</v>
      </c>
      <c r="I718" s="2" t="str">
        <f>VLOOKUP(C718,#REF!,10,FALSE)</f>
        <v>Grounds Maintenance Holding Ac</v>
      </c>
      <c r="K718" s="180" t="str">
        <f>VLOOKUP(C718,#REF!,12,FALSE)</f>
        <v>Hired Staff</v>
      </c>
    </row>
    <row r="719" spans="1:11" x14ac:dyDescent="0.25">
      <c r="A719" s="182" t="str">
        <f>VLOOKUP(C719,#REF!,2,FALSE)</f>
        <v>18 Dec 2024</v>
      </c>
      <c r="C719" s="186" t="s">
        <v>962</v>
      </c>
      <c r="E719" s="180" t="str">
        <f>VLOOKUP(C719,#REF!,6,FALSE)</f>
        <v>Landscape Supply Company</v>
      </c>
      <c r="F719" s="183"/>
      <c r="G719" s="184">
        <f>SUMIF(#REF!,C719,#REF!)</f>
        <v>438.25</v>
      </c>
      <c r="I719" s="2" t="str">
        <f>VLOOKUP(C719,#REF!,10,FALSE)</f>
        <v>Street Cleansing</v>
      </c>
      <c r="K719" s="180" t="str">
        <f>VLOOKUP(C719,#REF!,12,FALSE)</f>
        <v>Protective Clothing</v>
      </c>
    </row>
    <row r="720" spans="1:11" x14ac:dyDescent="0.25">
      <c r="A720" s="182" t="str">
        <f>VLOOKUP(C720,#REF!,2,FALSE)</f>
        <v>11 Dec 2024</v>
      </c>
      <c r="C720" s="186" t="s">
        <v>963</v>
      </c>
      <c r="E720" s="180" t="str">
        <f>VLOOKUP(C720,#REF!,6,FALSE)</f>
        <v>RM Installations (Nationwide) Ltd</v>
      </c>
      <c r="F720" s="183"/>
      <c r="G720" s="184">
        <f>SUMIF(#REF!,C720,#REF!)</f>
        <v>1700</v>
      </c>
      <c r="I720" s="2" t="str">
        <f>VLOOKUP(C720,#REF!,10,FALSE)</f>
        <v>UK Shared Prosperity Fund</v>
      </c>
      <c r="K720" s="180" t="str">
        <f>VLOOKUP(C720,#REF!,12,FALSE)</f>
        <v>Built Environment TC&amp;P</v>
      </c>
    </row>
    <row r="721" spans="1:11" x14ac:dyDescent="0.25">
      <c r="A721" s="182" t="str">
        <f>VLOOKUP(C721,#REF!,2,FALSE)</f>
        <v>18 Dec 2024</v>
      </c>
      <c r="C721" s="186" t="s">
        <v>964</v>
      </c>
      <c r="E721" s="180" t="str">
        <f>VLOOKUP(C721,#REF!,6,FALSE)</f>
        <v>FORD &amp; SLATER OF LEICESTER</v>
      </c>
      <c r="F721" s="183"/>
      <c r="G721" s="184">
        <f>SUMIF(#REF!,C721,#REF!)</f>
        <v>371.71</v>
      </c>
      <c r="I721" s="2" t="str">
        <f>VLOOKUP(C721,#REF!,10,FALSE)</f>
        <v>WU67 HXP Mercedes Benz RCV</v>
      </c>
      <c r="K721" s="180" t="str">
        <f>VLOOKUP(C721,#REF!,12,FALSE)</f>
        <v>Vehicle &amp; Plant Repairs</v>
      </c>
    </row>
    <row r="722" spans="1:11" x14ac:dyDescent="0.25">
      <c r="A722" s="182" t="str">
        <f>VLOOKUP(C722,#REF!,2,FALSE)</f>
        <v>18 Dec 2024</v>
      </c>
      <c r="C722" s="186" t="s">
        <v>965</v>
      </c>
      <c r="E722" s="180" t="str">
        <f>VLOOKUP(C722,#REF!,6,FALSE)</f>
        <v xml:space="preserve">VENN GROUP </v>
      </c>
      <c r="F722" s="183"/>
      <c r="G722" s="184">
        <f>SUMIF(#REF!,C722,#REF!)</f>
        <v>1189.44</v>
      </c>
      <c r="I722" s="2" t="str">
        <f>VLOOKUP(C722,#REF!,10,FALSE)</f>
        <v>NNDR</v>
      </c>
      <c r="K722" s="180" t="str">
        <f>VLOOKUP(C722,#REF!,12,FALSE)</f>
        <v>Hired Staff</v>
      </c>
    </row>
    <row r="723" spans="1:11" x14ac:dyDescent="0.25">
      <c r="A723" s="182" t="str">
        <f>VLOOKUP(C723,#REF!,2,FALSE)</f>
        <v>04 Dec 2024</v>
      </c>
      <c r="C723" s="186" t="s">
        <v>966</v>
      </c>
      <c r="E723" s="180" t="str">
        <f>VLOOKUP(C723,#REF!,6,FALSE)</f>
        <v>Robert Helliwell</v>
      </c>
      <c r="F723" s="183"/>
      <c r="G723" s="184">
        <f>SUMIF(#REF!,C723,#REF!)</f>
        <v>659.28</v>
      </c>
      <c r="I723" s="2" t="str">
        <f>VLOOKUP(C723,#REF!,10,FALSE)</f>
        <v>Housing Revenue Account</v>
      </c>
      <c r="K723" s="180" t="str">
        <f>VLOOKUP(C723,#REF!,12,FALSE)</f>
        <v>Other Costs</v>
      </c>
    </row>
    <row r="724" spans="1:11" x14ac:dyDescent="0.25">
      <c r="A724" s="182" t="str">
        <f>VLOOKUP(C724,#REF!,2,FALSE)</f>
        <v>04 Dec 2024</v>
      </c>
      <c r="C724" s="186" t="s">
        <v>967</v>
      </c>
      <c r="E724" s="180" t="str">
        <f>VLOOKUP(C724,#REF!,6,FALSE)</f>
        <v>WELFORD IRONMONGERS</v>
      </c>
      <c r="F724" s="183"/>
      <c r="G724" s="184">
        <f>SUMIF(#REF!,C724,#REF!)</f>
        <v>375.87</v>
      </c>
      <c r="I724" s="2" t="str">
        <f>VLOOKUP(C724,#REF!,10,FALSE)</f>
        <v>Cleaning Service</v>
      </c>
      <c r="K724" s="180" t="str">
        <f>VLOOKUP(C724,#REF!,12,FALSE)</f>
        <v>Cleaning Materials</v>
      </c>
    </row>
    <row r="725" spans="1:11" x14ac:dyDescent="0.25">
      <c r="A725" s="182" t="str">
        <f>VLOOKUP(C725,#REF!,2,FALSE)</f>
        <v>04 Dec 2024</v>
      </c>
      <c r="C725" s="186" t="s">
        <v>968</v>
      </c>
      <c r="E725" s="180" t="str">
        <f>VLOOKUP(C725,#REF!,6,FALSE)</f>
        <v>WELFORD IRONMONGERS</v>
      </c>
      <c r="F725" s="183"/>
      <c r="G725" s="184">
        <f>SUMIF(#REF!,C725,#REF!)</f>
        <v>257.91000000000003</v>
      </c>
      <c r="I725" s="2" t="str">
        <f>VLOOKUP(C725,#REF!,10,FALSE)</f>
        <v>Cleaning Service</v>
      </c>
      <c r="K725" s="180" t="str">
        <f>VLOOKUP(C725,#REF!,12,FALSE)</f>
        <v>Cleaning Materials</v>
      </c>
    </row>
    <row r="726" spans="1:11" x14ac:dyDescent="0.25">
      <c r="A726" s="182" t="str">
        <f>VLOOKUP(C726,#REF!,2,FALSE)</f>
        <v>18 Dec 2024</v>
      </c>
      <c r="C726" s="186" t="s">
        <v>969</v>
      </c>
      <c r="E726" s="180" t="str">
        <f>VLOOKUP(C726,#REF!,6,FALSE)</f>
        <v>KINGS ARMOURED SECURITY SERVS LTD</v>
      </c>
      <c r="F726" s="183"/>
      <c r="G726" s="184">
        <f>SUMIF(#REF!,C726,#REF!)</f>
        <v>626.86</v>
      </c>
      <c r="I726" s="2" t="str">
        <f>VLOOKUP(C726,#REF!,10,FALSE)</f>
        <v>Car Parks</v>
      </c>
      <c r="K726" s="180" t="str">
        <f>VLOOKUP(C726,#REF!,12,FALSE)</f>
        <v>Other Contractors</v>
      </c>
    </row>
    <row r="727" spans="1:11" x14ac:dyDescent="0.25">
      <c r="A727" s="182" t="str">
        <f>VLOOKUP(C727,#REF!,2,FALSE)</f>
        <v>04 Dec 2024</v>
      </c>
      <c r="C727" s="186" t="s">
        <v>970</v>
      </c>
      <c r="E727" s="180" t="str">
        <f>VLOOKUP(C727,#REF!,6,FALSE)</f>
        <v>ROYAL TOWN PLANNING INSTITUTE</v>
      </c>
      <c r="F727" s="183"/>
      <c r="G727" s="184">
        <f>SUMIF(#REF!,C727,#REF!)</f>
        <v>1472</v>
      </c>
      <c r="I727" s="2" t="str">
        <f>VLOOKUP(C727,#REF!,10,FALSE)</f>
        <v>Planning Section</v>
      </c>
      <c r="K727" s="180" t="str">
        <f>VLOOKUP(C727,#REF!,12,FALSE)</f>
        <v>Professional Subscriptions</v>
      </c>
    </row>
    <row r="728" spans="1:11" x14ac:dyDescent="0.25">
      <c r="A728" s="182" t="str">
        <f>VLOOKUP(C728,#REF!,2,FALSE)</f>
        <v>18 Dec 2024</v>
      </c>
      <c r="C728" s="186" t="s">
        <v>971</v>
      </c>
      <c r="E728" s="180" t="str">
        <f>VLOOKUP(C728,#REF!,6,FALSE)</f>
        <v>Total Gas &amp; Power</v>
      </c>
      <c r="F728" s="183"/>
      <c r="G728" s="184">
        <f>SUMIF(#REF!,C728,#REF!)</f>
        <v>743.51</v>
      </c>
      <c r="I728" s="2" t="str">
        <f>VLOOKUP(C728,#REF!,10,FALSE)</f>
        <v>Churchill Clse OlderPersonServ</v>
      </c>
      <c r="K728" s="180" t="str">
        <f>VLOOKUP(C728,#REF!,12,FALSE)</f>
        <v>Gas</v>
      </c>
    </row>
    <row r="729" spans="1:11" x14ac:dyDescent="0.25">
      <c r="A729" s="182" t="str">
        <f>VLOOKUP(C729,#REF!,2,FALSE)</f>
        <v>18 Dec 2024</v>
      </c>
      <c r="C729" s="186" t="s">
        <v>972</v>
      </c>
      <c r="E729" s="180" t="str">
        <f>VLOOKUP(C729,#REF!,6,FALSE)</f>
        <v>Total Gas &amp; Power</v>
      </c>
      <c r="F729" s="183"/>
      <c r="G729" s="184">
        <f>SUMIF(#REF!,C729,#REF!)</f>
        <v>2145.27</v>
      </c>
      <c r="I729" s="2" t="str">
        <f>VLOOKUP(C729,#REF!,10,FALSE)</f>
        <v>Churchill Clse OlderPersonServ</v>
      </c>
      <c r="K729" s="180" t="str">
        <f>VLOOKUP(C729,#REF!,12,FALSE)</f>
        <v>Gas</v>
      </c>
    </row>
    <row r="730" spans="1:11" x14ac:dyDescent="0.25">
      <c r="A730" s="182" t="str">
        <f>VLOOKUP(C730,#REF!,2,FALSE)</f>
        <v>18 Dec 2024</v>
      </c>
      <c r="C730" s="186" t="s">
        <v>973</v>
      </c>
      <c r="E730" s="180" t="str">
        <f>VLOOKUP(C730,#REF!,6,FALSE)</f>
        <v>Total Gas &amp; Power</v>
      </c>
      <c r="F730" s="183"/>
      <c r="G730" s="184">
        <f>SUMIF(#REF!,C730,#REF!)</f>
        <v>3160.32</v>
      </c>
      <c r="I730" s="2" t="str">
        <f>VLOOKUP(C730,#REF!,10,FALSE)</f>
        <v>Churchill Clse OlderPersonServ</v>
      </c>
      <c r="K730" s="180" t="str">
        <f>VLOOKUP(C730,#REF!,12,FALSE)</f>
        <v>Gas</v>
      </c>
    </row>
    <row r="731" spans="1:11" x14ac:dyDescent="0.25">
      <c r="A731" s="182" t="str">
        <f>VLOOKUP(C731,#REF!,2,FALSE)</f>
        <v>18 Dec 2024</v>
      </c>
      <c r="C731" s="186" t="s">
        <v>974</v>
      </c>
      <c r="E731" s="180" t="str">
        <f>VLOOKUP(C731,#REF!,6,FALSE)</f>
        <v>Total Gas &amp; Power</v>
      </c>
      <c r="F731" s="183"/>
      <c r="G731" s="184">
        <f>SUMIF(#REF!,C731,#REF!)</f>
        <v>-3174.97</v>
      </c>
      <c r="I731" s="2" t="str">
        <f>VLOOKUP(C731,#REF!,10,FALSE)</f>
        <v>Churchill Clse OlderPersonServ</v>
      </c>
      <c r="K731" s="180" t="str">
        <f>VLOOKUP(C731,#REF!,12,FALSE)</f>
        <v>Gas</v>
      </c>
    </row>
    <row r="732" spans="1:11" x14ac:dyDescent="0.25">
      <c r="A732" s="182" t="str">
        <f>VLOOKUP(C732,#REF!,2,FALSE)</f>
        <v>04 Dec 2024</v>
      </c>
      <c r="C732" s="186" t="s">
        <v>975</v>
      </c>
      <c r="E732" s="180" t="str">
        <f>VLOOKUP(C732,#REF!,6,FALSE)</f>
        <v>Racecourse LTD</v>
      </c>
      <c r="F732" s="183"/>
      <c r="G732" s="184">
        <f>SUMIF(#REF!,C732,#REF!)</f>
        <v>1764</v>
      </c>
      <c r="I732" s="2" t="str">
        <f>VLOOKUP(C732,#REF!,10,FALSE)</f>
        <v>Homelessness</v>
      </c>
      <c r="K732" s="180" t="str">
        <f>VLOOKUP(C732,#REF!,12,FALSE)</f>
        <v>Emergency Accomodation</v>
      </c>
    </row>
    <row r="733" spans="1:11" x14ac:dyDescent="0.25">
      <c r="A733" s="182" t="str">
        <f>VLOOKUP(C733,#REF!,2,FALSE)</f>
        <v>04 Dec 2024</v>
      </c>
      <c r="C733" s="186" t="s">
        <v>976</v>
      </c>
      <c r="E733" s="180" t="str">
        <f>VLOOKUP(C733,#REF!,6,FALSE)</f>
        <v>Racecourse LTD</v>
      </c>
      <c r="F733" s="183"/>
      <c r="G733" s="184">
        <f>SUMIF(#REF!,C733,#REF!)</f>
        <v>1176</v>
      </c>
      <c r="I733" s="2" t="str">
        <f>VLOOKUP(C733,#REF!,10,FALSE)</f>
        <v>Homelessness</v>
      </c>
      <c r="K733" s="180" t="str">
        <f>VLOOKUP(C733,#REF!,12,FALSE)</f>
        <v>Emergency Accomodation</v>
      </c>
    </row>
    <row r="734" spans="1:11" x14ac:dyDescent="0.25">
      <c r="A734" s="182" t="str">
        <f>VLOOKUP(C734,#REF!,2,FALSE)</f>
        <v>04 Dec 2024</v>
      </c>
      <c r="C734" s="186" t="s">
        <v>977</v>
      </c>
      <c r="E734" s="180" t="str">
        <f>VLOOKUP(C734,#REF!,6,FALSE)</f>
        <v>Racecourse LTD</v>
      </c>
      <c r="F734" s="183"/>
      <c r="G734" s="184">
        <f>SUMIF(#REF!,C734,#REF!)</f>
        <v>1176</v>
      </c>
      <c r="I734" s="2" t="str">
        <f>VLOOKUP(C734,#REF!,10,FALSE)</f>
        <v>Homelessness</v>
      </c>
      <c r="K734" s="180" t="str">
        <f>VLOOKUP(C734,#REF!,12,FALSE)</f>
        <v>Emergency Accomodation</v>
      </c>
    </row>
    <row r="735" spans="1:11" x14ac:dyDescent="0.25">
      <c r="A735" s="182" t="str">
        <f>VLOOKUP(C735,#REF!,2,FALSE)</f>
        <v>04 Dec 2024</v>
      </c>
      <c r="C735" s="186" t="s">
        <v>978</v>
      </c>
      <c r="E735" s="180" t="str">
        <f>VLOOKUP(C735,#REF!,6,FALSE)</f>
        <v>Racecourse LTD</v>
      </c>
      <c r="F735" s="183"/>
      <c r="G735" s="184">
        <f>SUMIF(#REF!,C735,#REF!)</f>
        <v>1176</v>
      </c>
      <c r="I735" s="2" t="str">
        <f>VLOOKUP(C735,#REF!,10,FALSE)</f>
        <v>Homelessness</v>
      </c>
      <c r="K735" s="180" t="str">
        <f>VLOOKUP(C735,#REF!,12,FALSE)</f>
        <v>Emergency Accomodation</v>
      </c>
    </row>
    <row r="736" spans="1:11" x14ac:dyDescent="0.25">
      <c r="A736" s="182" t="str">
        <f>VLOOKUP(C736,#REF!,2,FALSE)</f>
        <v>18 Dec 2024</v>
      </c>
      <c r="C736" s="186" t="s">
        <v>979</v>
      </c>
      <c r="E736" s="180" t="str">
        <f>VLOOKUP(C736,#REF!,6,FALSE)</f>
        <v>Castle Water Limited</v>
      </c>
      <c r="F736" s="183"/>
      <c r="G736" s="184">
        <f>SUMIF(#REF!,C736,#REF!)</f>
        <v>362.19</v>
      </c>
      <c r="I736" s="2" t="str">
        <f>VLOOKUP(C736,#REF!,10,FALSE)</f>
        <v>Car Parks</v>
      </c>
      <c r="K736" s="180" t="str">
        <f>VLOOKUP(C736,#REF!,12,FALSE)</f>
        <v>Water</v>
      </c>
    </row>
    <row r="737" spans="1:13" x14ac:dyDescent="0.25">
      <c r="A737" s="182" t="str">
        <f>VLOOKUP(C737,#REF!,2,FALSE)</f>
        <v>18 Dec 2024</v>
      </c>
      <c r="C737" s="186" t="s">
        <v>980</v>
      </c>
      <c r="E737" s="180" t="str">
        <f>VLOOKUP(C737,#REF!,6,FALSE)</f>
        <v>Castle Water Limited</v>
      </c>
      <c r="F737" s="183"/>
      <c r="G737" s="184">
        <f>SUMIF(#REF!,C737,#REF!)</f>
        <v>404.26</v>
      </c>
      <c r="I737" s="2" t="str">
        <f>VLOOKUP(C737,#REF!,10,FALSE)</f>
        <v>Peace Memorial Park Pavilion</v>
      </c>
      <c r="K737" s="180" t="str">
        <f>VLOOKUP(C737,#REF!,12,FALSE)</f>
        <v>Water</v>
      </c>
    </row>
    <row r="738" spans="1:13" x14ac:dyDescent="0.25">
      <c r="A738" s="182" t="str">
        <f>VLOOKUP(C738,#REF!,2,FALSE)</f>
        <v>18 Dec 2024</v>
      </c>
      <c r="C738" s="186" t="s">
        <v>981</v>
      </c>
      <c r="E738" s="180" t="str">
        <f>VLOOKUP(C738,#REF!,6,FALSE)</f>
        <v>Castle Water Limited</v>
      </c>
      <c r="F738" s="183"/>
      <c r="G738" s="184">
        <f>SUMIF(#REF!,C738,#REF!)</f>
        <v>362.19</v>
      </c>
      <c r="I738" s="2" t="str">
        <f>VLOOKUP(C738,#REF!,10,FALSE)</f>
        <v>Car Parks</v>
      </c>
      <c r="K738" s="180" t="str">
        <f>VLOOKUP(C738,#REF!,12,FALSE)</f>
        <v>Water</v>
      </c>
    </row>
    <row r="739" spans="1:13" x14ac:dyDescent="0.25">
      <c r="A739" s="182" t="str">
        <f>VLOOKUP(C739,#REF!,2,FALSE)</f>
        <v>18 Dec 2024</v>
      </c>
      <c r="C739" s="186" t="s">
        <v>982</v>
      </c>
      <c r="E739" s="180" t="str">
        <f>VLOOKUP(C739,#REF!,6,FALSE)</f>
        <v>Castle Water Limited</v>
      </c>
      <c r="F739" s="183"/>
      <c r="G739" s="184">
        <f>SUMIF(#REF!,C739,#REF!)</f>
        <v>362.19</v>
      </c>
      <c r="I739" s="2" t="str">
        <f>VLOOKUP(C739,#REF!,10,FALSE)</f>
        <v>Car Parks</v>
      </c>
      <c r="K739" s="180" t="str">
        <f>VLOOKUP(C739,#REF!,12,FALSE)</f>
        <v>Water</v>
      </c>
    </row>
    <row r="740" spans="1:13" x14ac:dyDescent="0.25">
      <c r="A740" s="182" t="str">
        <f>VLOOKUP(C740,#REF!,2,FALSE)</f>
        <v>18 Dec 2024</v>
      </c>
      <c r="C740" s="186" t="s">
        <v>983</v>
      </c>
      <c r="E740" s="180" t="str">
        <f>VLOOKUP(C740,#REF!,6,FALSE)</f>
        <v>Castle Water Limited</v>
      </c>
      <c r="F740" s="183"/>
      <c r="G740" s="184">
        <f>SUMIF(#REF!,C740,#REF!)</f>
        <v>256.33</v>
      </c>
      <c r="I740" s="2" t="str">
        <f>VLOOKUP(C740,#REF!,10,FALSE)</f>
        <v>Oadby Depot</v>
      </c>
      <c r="K740" s="180" t="str">
        <f>VLOOKUP(C740,#REF!,12,FALSE)</f>
        <v>Water</v>
      </c>
    </row>
    <row r="741" spans="1:13" x14ac:dyDescent="0.25">
      <c r="A741" s="182" t="str">
        <f>VLOOKUP(C741,#REF!,2,FALSE)</f>
        <v>18 Dec 2024</v>
      </c>
      <c r="C741" s="186" t="s">
        <v>984</v>
      </c>
      <c r="E741" s="180" t="str">
        <f>VLOOKUP(C741,#REF!,6,FALSE)</f>
        <v>Mobile Hydraulics Ltd</v>
      </c>
      <c r="F741" s="183"/>
      <c r="G741" s="184">
        <f>SUMIF(#REF!,C741,#REF!)</f>
        <v>480</v>
      </c>
      <c r="I741" s="2" t="str">
        <f>VLOOKUP(C741,#REF!,10,FALSE)</f>
        <v>Mechanics Workshop</v>
      </c>
      <c r="K741" s="180" t="str">
        <f>VLOOKUP(C741,#REF!,12,FALSE)</f>
        <v>Hired Staff</v>
      </c>
    </row>
    <row r="742" spans="1:13" x14ac:dyDescent="0.25">
      <c r="A742" s="182" t="str">
        <f>VLOOKUP(C742,#REF!,2,FALSE)</f>
        <v>18 Dec 2024</v>
      </c>
      <c r="C742" s="186" t="s">
        <v>985</v>
      </c>
      <c r="E742" s="180" t="str">
        <f>VLOOKUP(C742,#REF!,6,FALSE)</f>
        <v>Reach Publishing Services Ltd</v>
      </c>
      <c r="F742" s="183"/>
      <c r="G742" s="184">
        <f>SUMIF(#REF!,C742,#REF!)</f>
        <v>642.96</v>
      </c>
      <c r="I742" s="2" t="str">
        <f>VLOOKUP(C742,#REF!,10,FALSE)</f>
        <v>Development Control</v>
      </c>
      <c r="K742" s="180" t="str">
        <f>VLOOKUP(C742,#REF!,12,FALSE)</f>
        <v>Advertising</v>
      </c>
    </row>
    <row r="743" spans="1:13" x14ac:dyDescent="0.25">
      <c r="A743" s="182" t="str">
        <f>VLOOKUP(C743,#REF!,2,FALSE)</f>
        <v>18 Dec 2024</v>
      </c>
      <c r="C743" s="186" t="s">
        <v>986</v>
      </c>
      <c r="E743" s="180" t="str">
        <f>VLOOKUP(C743,#REF!,6,FALSE)</f>
        <v>Total Gas &amp; Power</v>
      </c>
      <c r="F743" s="183"/>
      <c r="G743" s="184">
        <f>SUMIF(#REF!,C743,#REF!)</f>
        <v>2695.81</v>
      </c>
      <c r="I743" s="2" t="str">
        <f>VLOOKUP(C743,#REF!,10,FALSE)</f>
        <v>Marriott House OlderPersonServ</v>
      </c>
      <c r="K743" s="180" t="str">
        <f>VLOOKUP(C743,#REF!,12,FALSE)</f>
        <v>Gas</v>
      </c>
    </row>
    <row r="744" spans="1:13" x14ac:dyDescent="0.25">
      <c r="A744" s="182" t="str">
        <f>VLOOKUP(C744,#REF!,2,FALSE)</f>
        <v>18 Dec 2024</v>
      </c>
      <c r="C744" s="186" t="s">
        <v>987</v>
      </c>
      <c r="E744" s="180" t="str">
        <f>VLOOKUP(C744,#REF!,6,FALSE)</f>
        <v>Total Gas &amp; Power</v>
      </c>
      <c r="F744" s="183"/>
      <c r="G744" s="184">
        <f>SUMIF(#REF!,C744,#REF!)</f>
        <v>-1234.23</v>
      </c>
      <c r="I744" s="2" t="str">
        <f>VLOOKUP(C744,#REF!,10,FALSE)</f>
        <v>Marriott House OlderPersonServ</v>
      </c>
      <c r="K744" s="180" t="str">
        <f>VLOOKUP(C744,#REF!,12,FALSE)</f>
        <v>Gas</v>
      </c>
    </row>
    <row r="745" spans="1:13" x14ac:dyDescent="0.25">
      <c r="A745" s="182" t="str">
        <f>VLOOKUP(C745,#REF!,2,FALSE)</f>
        <v>18 Dec 2024</v>
      </c>
      <c r="C745" s="186" t="s">
        <v>988</v>
      </c>
      <c r="E745" s="180" t="str">
        <f>VLOOKUP(C745,#REF!,6,FALSE)</f>
        <v>GAP PROPERTY SERVICES LTD</v>
      </c>
      <c r="F745" s="183"/>
      <c r="G745" s="184">
        <f>SUMIF(#REF!,C745,#REF!)</f>
        <v>468</v>
      </c>
      <c r="I745" s="2" t="str">
        <f>VLOOKUP(C745,#REF!,10,FALSE)</f>
        <v>Bennett Way Flats</v>
      </c>
      <c r="K745" s="180" t="str">
        <f>VLOOKUP(C745,#REF!,12,FALSE)</f>
        <v>Plumbing repairs &amp; maint</v>
      </c>
    </row>
    <row r="746" spans="1:13" x14ac:dyDescent="0.25">
      <c r="A746" s="182" t="str">
        <f>VLOOKUP(C746,#REF!,2,FALSE)</f>
        <v>18 Dec 2024</v>
      </c>
      <c r="C746" s="186" t="s">
        <v>989</v>
      </c>
      <c r="E746" s="180" t="str">
        <f>VLOOKUP(C746,#REF!,6,FALSE)</f>
        <v>MACILDOWIE ASSOCIATES LTD</v>
      </c>
      <c r="F746" s="183"/>
      <c r="G746" s="184">
        <f>SUMIF(#REF!,C746,#REF!)</f>
        <v>1515</v>
      </c>
      <c r="I746" s="2" t="str">
        <f>VLOOKUP(C746,#REF!,10,FALSE)</f>
        <v>Finance</v>
      </c>
      <c r="K746" s="180" t="str">
        <f>VLOOKUP(C746,#REF!,12,FALSE)</f>
        <v>Hired Staff</v>
      </c>
    </row>
    <row r="747" spans="1:13" x14ac:dyDescent="0.25">
      <c r="A747" s="182" t="str">
        <f>VLOOKUP(C747,#REF!,2,FALSE)</f>
        <v>18 Dec 2024</v>
      </c>
      <c r="C747" s="186" t="s">
        <v>990</v>
      </c>
      <c r="E747" s="180" t="str">
        <f>VLOOKUP(C747,#REF!,6,FALSE)</f>
        <v>Metric Group Ltd</v>
      </c>
      <c r="F747" s="183"/>
      <c r="G747" s="184">
        <f>SUMIF(#REF!,C747,#REF!)</f>
        <v>624.04999999999995</v>
      </c>
      <c r="I747" s="2" t="str">
        <f>VLOOKUP(C747,#REF!,10,FALSE)</f>
        <v>Car Parks</v>
      </c>
      <c r="K747" s="180" t="str">
        <f>VLOOKUP(C747,#REF!,12,FALSE)</f>
        <v>Other External Fees</v>
      </c>
    </row>
    <row r="748" spans="1:13" x14ac:dyDescent="0.25">
      <c r="A748" s="182" t="str">
        <f>VLOOKUP(C748,#REF!,2,FALSE)</f>
        <v>18 Dec 2024</v>
      </c>
      <c r="C748" s="186" t="s">
        <v>991</v>
      </c>
      <c r="E748" s="180" t="str">
        <f>VLOOKUP(C748,#REF!,6,FALSE)</f>
        <v>AC-Environmental Consulting Ltd</v>
      </c>
      <c r="F748" s="183"/>
      <c r="G748" s="184">
        <f>SUMIF(#REF!,C748,#REF!)</f>
        <v>425.2</v>
      </c>
      <c r="I748" s="2" t="str">
        <f>VLOOKUP(C748,#REF!,10,FALSE)</f>
        <v>Oadby Depot</v>
      </c>
      <c r="K748" s="180" t="str">
        <f>VLOOKUP(C748,#REF!,12,FALSE)</f>
        <v>Professional Services</v>
      </c>
    </row>
    <row r="749" spans="1:13" x14ac:dyDescent="0.25">
      <c r="A749" s="182" t="str">
        <f>VLOOKUP(C749,#REF!,2,FALSE)</f>
        <v>18 Dec 2024</v>
      </c>
      <c r="C749" s="186" t="s">
        <v>992</v>
      </c>
      <c r="E749" s="180" t="str">
        <f>VLOOKUP(C749,#REF!,6,FALSE)</f>
        <v>A C R C LTD</v>
      </c>
      <c r="F749" s="183"/>
      <c r="G749" s="184">
        <f>SUMIF(#REF!,C749,#REF!)</f>
        <v>595</v>
      </c>
      <c r="I749" s="2" t="str">
        <f>VLOOKUP(C749,#REF!,10,FALSE)</f>
        <v>Brocks Hill Council Offices</v>
      </c>
      <c r="K749" s="180" t="str">
        <f>VLOOKUP(C749,#REF!,12,FALSE)</f>
        <v>Fixtures &amp; Fittings Maint.</v>
      </c>
    </row>
    <row r="750" spans="1:13" x14ac:dyDescent="0.25">
      <c r="A750" s="182" t="str">
        <f>VLOOKUP(C750,#REF!,2,FALSE)</f>
        <v>16 Dec 2024</v>
      </c>
      <c r="C750" s="186" t="s">
        <v>993</v>
      </c>
      <c r="E750" s="180" t="str">
        <f>VLOOKUP(C750,#REF!,6,FALSE)</f>
        <v>Focus Consultants 2010 LLP</v>
      </c>
      <c r="F750" s="183"/>
      <c r="G750" s="184">
        <f>SUMIF(#REF!,C750,#REF!)</f>
        <v>1558.08</v>
      </c>
      <c r="I750" s="2" t="str">
        <f>VLOOKUP(C750,#REF!,10,FALSE)</f>
        <v>Disabled Adaptations</v>
      </c>
      <c r="K750" s="180" t="str">
        <f>VLOOKUP(C750,#REF!,12,FALSE)</f>
        <v>Premises Repair Contractors</v>
      </c>
    </row>
    <row r="751" spans="1:13" x14ac:dyDescent="0.25">
      <c r="A751" s="182" t="str">
        <f>VLOOKUP(C751,#REF!,2,FALSE)</f>
        <v>18 Dec 2024</v>
      </c>
      <c r="C751" s="186" t="s">
        <v>994</v>
      </c>
      <c r="E751" s="180" t="s">
        <v>1109</v>
      </c>
      <c r="F751" s="183"/>
      <c r="G751" s="184">
        <f>SUMIF(#REF!,C751,#REF!)</f>
        <v>700</v>
      </c>
      <c r="I751" s="2" t="str">
        <f>VLOOKUP(C751,#REF!,10,FALSE)</f>
        <v>Homelessness</v>
      </c>
      <c r="K751" s="180" t="str">
        <f>VLOOKUP(C751,#REF!,12,FALSE)</f>
        <v>Property Rents and Leases</v>
      </c>
      <c r="M751" s="185" t="s">
        <v>248</v>
      </c>
    </row>
    <row r="752" spans="1:13" x14ac:dyDescent="0.25">
      <c r="A752" s="182" t="str">
        <f>VLOOKUP(C752,#REF!,2,FALSE)</f>
        <v>18 Dec 2024</v>
      </c>
      <c r="C752" s="186" t="s">
        <v>995</v>
      </c>
      <c r="E752" s="180" t="str">
        <f>VLOOKUP(C752,#REF!,6,FALSE)</f>
        <v>Whitehouse Property Solutions Ltd</v>
      </c>
      <c r="F752" s="183"/>
      <c r="G752" s="184">
        <f>SUMIF(#REF!,C752,#REF!)</f>
        <v>775</v>
      </c>
      <c r="I752" s="2" t="str">
        <f>VLOOKUP(C752,#REF!,10,FALSE)</f>
        <v>Homelessness</v>
      </c>
      <c r="K752" s="180" t="str">
        <f>VLOOKUP(C752,#REF!,12,FALSE)</f>
        <v>Property Rents and Leases</v>
      </c>
    </row>
    <row r="753" spans="1:13" x14ac:dyDescent="0.25">
      <c r="A753" s="182" t="str">
        <f>VLOOKUP(C753,#REF!,2,FALSE)</f>
        <v>18 Dec 2024</v>
      </c>
      <c r="C753" s="186" t="s">
        <v>996</v>
      </c>
      <c r="E753" s="180" t="s">
        <v>1109</v>
      </c>
      <c r="F753" s="183"/>
      <c r="G753" s="184">
        <f>SUMIF(#REF!,C753,#REF!)</f>
        <v>722</v>
      </c>
      <c r="I753" s="2" t="str">
        <f>VLOOKUP(C753,#REF!,10,FALSE)</f>
        <v>Homelessness</v>
      </c>
      <c r="K753" s="180" t="str">
        <f>VLOOKUP(C753,#REF!,12,FALSE)</f>
        <v>Property Rents and Leases</v>
      </c>
      <c r="M753" s="185" t="s">
        <v>248</v>
      </c>
    </row>
    <row r="754" spans="1:13" x14ac:dyDescent="0.25">
      <c r="A754" s="182" t="str">
        <f>VLOOKUP(C754,#REF!,2,FALSE)</f>
        <v>04 Dec 2024</v>
      </c>
      <c r="C754" s="186" t="s">
        <v>997</v>
      </c>
      <c r="E754" s="180" t="str">
        <f>VLOOKUP(C754,#REF!,6,FALSE)</f>
        <v>Brodman Limited</v>
      </c>
      <c r="F754" s="183"/>
      <c r="G754" s="184">
        <f>SUMIF(#REF!,C754,#REF!)</f>
        <v>300</v>
      </c>
      <c r="I754" s="2" t="str">
        <f>VLOOKUP(C754,#REF!,10,FALSE)</f>
        <v>Brocks Hill Council Offices</v>
      </c>
      <c r="K754" s="180" t="str">
        <f>VLOOKUP(C754,#REF!,12,FALSE)</f>
        <v>Fixtures &amp; Fittings Maint.</v>
      </c>
    </row>
    <row r="755" spans="1:13" x14ac:dyDescent="0.25">
      <c r="A755" s="182" t="str">
        <f>VLOOKUP(C755,#REF!,2,FALSE)</f>
        <v>04 Dec 2024</v>
      </c>
      <c r="C755" s="186" t="s">
        <v>998</v>
      </c>
      <c r="E755" s="180" t="str">
        <f>VLOOKUP(C755,#REF!,6,FALSE)</f>
        <v>Brodman Limited</v>
      </c>
      <c r="F755" s="183"/>
      <c r="G755" s="184">
        <f>SUMIF(#REF!,C755,#REF!)</f>
        <v>1190</v>
      </c>
      <c r="I755" s="2" t="str">
        <f>VLOOKUP(C755,#REF!,10,FALSE)</f>
        <v>Brocks Hill Council Offices</v>
      </c>
      <c r="K755" s="180" t="str">
        <f>VLOOKUP(C755,#REF!,12,FALSE)</f>
        <v>Alarms</v>
      </c>
    </row>
    <row r="756" spans="1:13" x14ac:dyDescent="0.25">
      <c r="A756" s="182" t="str">
        <f>VLOOKUP(C756,#REF!,2,FALSE)</f>
        <v>11 Dec 2024</v>
      </c>
      <c r="C756" s="186" t="s">
        <v>999</v>
      </c>
      <c r="E756" s="180" t="str">
        <f>VLOOKUP(C756,#REF!,6,FALSE)</f>
        <v>Sullivan &amp; Associates</v>
      </c>
      <c r="F756" s="183"/>
      <c r="G756" s="184">
        <f>SUMIF(#REF!,C756,#REF!)</f>
        <v>260</v>
      </c>
      <c r="I756" s="2" t="str">
        <f>VLOOKUP(C756,#REF!,10,FALSE)</f>
        <v>Homelessness</v>
      </c>
      <c r="K756" s="180" t="str">
        <f>VLOOKUP(C756,#REF!,12,FALSE)</f>
        <v>Other Costs</v>
      </c>
    </row>
    <row r="757" spans="1:13" x14ac:dyDescent="0.25">
      <c r="A757" s="182" t="str">
        <f>VLOOKUP(C757,#REF!,2,FALSE)</f>
        <v>18 Dec 2024</v>
      </c>
      <c r="C757" s="186" t="s">
        <v>1000</v>
      </c>
      <c r="E757" s="180" t="str">
        <f>VLOOKUP(C757,#REF!,6,FALSE)</f>
        <v>Twofold Ltd</v>
      </c>
      <c r="F757" s="183"/>
      <c r="G757" s="184">
        <f>SUMIF(#REF!,C757,#REF!)</f>
        <v>303.2</v>
      </c>
      <c r="I757" s="2" t="str">
        <f>VLOOKUP(C757,#REF!,10,FALSE)</f>
        <v>NNDR</v>
      </c>
      <c r="K757" s="180" t="str">
        <f>VLOOKUP(C757,#REF!,12,FALSE)</f>
        <v>Hired Staff</v>
      </c>
    </row>
    <row r="758" spans="1:13" x14ac:dyDescent="0.25">
      <c r="A758" s="182" t="str">
        <f>VLOOKUP(C758,#REF!,2,FALSE)</f>
        <v>18 Dec 2024</v>
      </c>
      <c r="C758" s="186" t="s">
        <v>1001</v>
      </c>
      <c r="E758" s="180" t="str">
        <f>VLOOKUP(C758,#REF!,6,FALSE)</f>
        <v>Total Gas &amp; Power</v>
      </c>
      <c r="F758" s="183"/>
      <c r="G758" s="184">
        <f>SUMIF(#REF!,C758,#REF!)</f>
        <v>-2695.81</v>
      </c>
      <c r="I758" s="2" t="str">
        <f>VLOOKUP(C758,#REF!,10,FALSE)</f>
        <v>Marriott House OlderPersonServ</v>
      </c>
      <c r="K758" s="180" t="str">
        <f>VLOOKUP(C758,#REF!,12,FALSE)</f>
        <v>Gas</v>
      </c>
    </row>
    <row r="759" spans="1:13" x14ac:dyDescent="0.25">
      <c r="A759" s="182" t="str">
        <f>VLOOKUP(C759,#REF!,2,FALSE)</f>
        <v>18 Dec 2024</v>
      </c>
      <c r="C759" s="186" t="s">
        <v>1002</v>
      </c>
      <c r="E759" s="180" t="str">
        <f>VLOOKUP(C759,#REF!,6,FALSE)</f>
        <v>Total Gas &amp; Power</v>
      </c>
      <c r="F759" s="183"/>
      <c r="G759" s="184">
        <f>SUMIF(#REF!,C759,#REF!)</f>
        <v>1234.23</v>
      </c>
      <c r="I759" s="2" t="str">
        <f>VLOOKUP(C759,#REF!,10,FALSE)</f>
        <v>Marriott House OlderPersonServ</v>
      </c>
      <c r="K759" s="180" t="str">
        <f>VLOOKUP(C759,#REF!,12,FALSE)</f>
        <v>Gas</v>
      </c>
    </row>
    <row r="760" spans="1:13" x14ac:dyDescent="0.25">
      <c r="A760" s="182" t="str">
        <f>VLOOKUP(C760,#REF!,2,FALSE)</f>
        <v>11 Dec 2024</v>
      </c>
      <c r="C760" s="186" t="s">
        <v>1003</v>
      </c>
      <c r="E760" s="180" t="str">
        <f>VLOOKUP(C760,#REF!,6,FALSE)</f>
        <v>CASTLE PARK HOTEL TRADING LTD</v>
      </c>
      <c r="F760" s="183"/>
      <c r="G760" s="184">
        <f>SUMIF(#REF!,C760,#REF!)</f>
        <v>1475</v>
      </c>
      <c r="I760" s="2" t="str">
        <f>VLOOKUP(C760,#REF!,10,FALSE)</f>
        <v>Homelessness</v>
      </c>
      <c r="K760" s="180" t="str">
        <f>VLOOKUP(C760,#REF!,12,FALSE)</f>
        <v>Emergency Accomodation</v>
      </c>
    </row>
    <row r="761" spans="1:13" x14ac:dyDescent="0.25">
      <c r="A761" s="182" t="str">
        <f>VLOOKUP(C761,#REF!,2,FALSE)</f>
        <v>11 Dec 2024</v>
      </c>
      <c r="C761" s="186" t="s">
        <v>1004</v>
      </c>
      <c r="E761" s="180" t="str">
        <f>VLOOKUP(C761,#REF!,6,FALSE)</f>
        <v>CASTLE PARK HOTEL TRADING LTD</v>
      </c>
      <c r="F761" s="183"/>
      <c r="G761" s="184">
        <f>SUMIF(#REF!,C761,#REF!)</f>
        <v>1475</v>
      </c>
      <c r="I761" s="2" t="str">
        <f>VLOOKUP(C761,#REF!,10,FALSE)</f>
        <v>Homelessness</v>
      </c>
      <c r="K761" s="180" t="str">
        <f>VLOOKUP(C761,#REF!,12,FALSE)</f>
        <v>Emergency Accomodation</v>
      </c>
    </row>
    <row r="762" spans="1:13" x14ac:dyDescent="0.25">
      <c r="A762" s="182" t="str">
        <f>VLOOKUP(C762,#REF!,2,FALSE)</f>
        <v>18 Dec 2024</v>
      </c>
      <c r="C762" s="186" t="s">
        <v>1005</v>
      </c>
      <c r="E762" s="180" t="str">
        <f>VLOOKUP(C762,#REF!,6,FALSE)</f>
        <v>Vivid Resourcing</v>
      </c>
      <c r="F762" s="183"/>
      <c r="G762" s="184">
        <f>SUMIF(#REF!,C762,#REF!)</f>
        <v>1702.5</v>
      </c>
      <c r="I762" s="2" t="str">
        <f>VLOOKUP(C762,#REF!,10,FALSE)</f>
        <v>General Repairs</v>
      </c>
      <c r="K762" s="180" t="str">
        <f>VLOOKUP(C762,#REF!,12,FALSE)</f>
        <v>Hired Staff</v>
      </c>
    </row>
    <row r="763" spans="1:13" x14ac:dyDescent="0.25">
      <c r="A763" s="182" t="str">
        <f>VLOOKUP(C763,#REF!,2,FALSE)</f>
        <v>18 Dec 2024</v>
      </c>
      <c r="C763" s="186" t="s">
        <v>1006</v>
      </c>
      <c r="E763" s="180" t="str">
        <f>VLOOKUP(C763,#REF!,6,FALSE)</f>
        <v>Vodafone Limited (Cable &amp; Wireless)</v>
      </c>
      <c r="F763" s="183"/>
      <c r="G763" s="184">
        <f>SUMIF(#REF!,C763,#REF!)</f>
        <v>3091.98</v>
      </c>
      <c r="I763" s="2" t="str">
        <f>VLOOKUP(C763,#REF!,10,FALSE)</f>
        <v>Telephone holding acc</v>
      </c>
      <c r="K763" s="180" t="str">
        <f>VLOOKUP(C763,#REF!,12,FALSE)</f>
        <v>Telephone Bills</v>
      </c>
    </row>
    <row r="764" spans="1:13" x14ac:dyDescent="0.25">
      <c r="A764" s="182" t="str">
        <f>VLOOKUP(C764,#REF!,2,FALSE)</f>
        <v>11 Dec 2024</v>
      </c>
      <c r="C764" s="186" t="s">
        <v>1007</v>
      </c>
      <c r="E764" s="180" t="str">
        <f>VLOOKUP(C764,#REF!,6,FALSE)</f>
        <v>GUEST TRUCKS</v>
      </c>
      <c r="F764" s="183"/>
      <c r="G764" s="184">
        <f>SUMIF(#REF!,C764,#REF!)</f>
        <v>326.25</v>
      </c>
      <c r="I764" s="2" t="str">
        <f>VLOOKUP(C764,#REF!,10,FALSE)</f>
        <v>BW73 WYC Iveco Eurocargo 7.5T</v>
      </c>
      <c r="K764" s="180" t="str">
        <f>VLOOKUP(C764,#REF!,12,FALSE)</f>
        <v>Vehicle &amp; Plant Repairs</v>
      </c>
    </row>
    <row r="765" spans="1:13" x14ac:dyDescent="0.25">
      <c r="A765" s="182" t="str">
        <f>VLOOKUP(C765,#REF!,2,FALSE)</f>
        <v>18 Dec 2024</v>
      </c>
      <c r="C765" s="186" t="s">
        <v>1008</v>
      </c>
      <c r="E765" s="180" t="str">
        <f>VLOOKUP(C765,#REF!,6,FALSE)</f>
        <v>Commercial Cleaning Services Wigston</v>
      </c>
      <c r="F765" s="183"/>
      <c r="G765" s="184">
        <f>SUMIF(#REF!,C765,#REF!)</f>
        <v>330</v>
      </c>
      <c r="I765" s="2" t="str">
        <f>VLOOKUP(C765,#REF!,10,FALSE)</f>
        <v>Brocks Hill Council Offices</v>
      </c>
      <c r="K765" s="180" t="str">
        <f>VLOOKUP(C765,#REF!,12,FALSE)</f>
        <v>Contract Cleaning</v>
      </c>
    </row>
    <row r="766" spans="1:13" x14ac:dyDescent="0.25">
      <c r="A766" s="182" t="str">
        <f>VLOOKUP(C766,#REF!,2,FALSE)</f>
        <v>18 Dec 2024</v>
      </c>
      <c r="C766" s="186" t="s">
        <v>1009</v>
      </c>
      <c r="E766" s="180" t="str">
        <f>VLOOKUP(C766,#REF!,6,FALSE)</f>
        <v>Vodafone Limited (Cable &amp; Wireless)</v>
      </c>
      <c r="F766" s="183"/>
      <c r="G766" s="184">
        <f>SUMIF(#REF!,C766,#REF!)</f>
        <v>2507.44</v>
      </c>
      <c r="I766" s="2" t="str">
        <f>VLOOKUP(C766,#REF!,10,FALSE)</f>
        <v>ICT Section</v>
      </c>
      <c r="K766" s="180" t="str">
        <f>VLOOKUP(C766,#REF!,12,FALSE)</f>
        <v>Computer Software</v>
      </c>
    </row>
    <row r="767" spans="1:13" x14ac:dyDescent="0.25">
      <c r="A767" s="182" t="str">
        <f>VLOOKUP(C767,#REF!,2,FALSE)</f>
        <v>18 Dec 2024</v>
      </c>
      <c r="C767" s="186" t="s">
        <v>1010</v>
      </c>
      <c r="E767" s="180" t="str">
        <f>VLOOKUP(C767,#REF!,6,FALSE)</f>
        <v>Utilita Energy Ltd</v>
      </c>
      <c r="F767" s="183"/>
      <c r="G767" s="184">
        <f>SUMIF(#REF!,C767,#REF!)</f>
        <v>436.76</v>
      </c>
      <c r="I767" s="2" t="str">
        <f>VLOOKUP(C767,#REF!,10,FALSE)</f>
        <v>Bushloe House Council Offices</v>
      </c>
      <c r="K767" s="180" t="str">
        <f>VLOOKUP(C767,#REF!,12,FALSE)</f>
        <v>Electricity</v>
      </c>
    </row>
    <row r="768" spans="1:13" x14ac:dyDescent="0.25">
      <c r="A768" s="182" t="str">
        <f>VLOOKUP(C768,#REF!,2,FALSE)</f>
        <v>11 Dec 2024</v>
      </c>
      <c r="C768" s="186" t="s">
        <v>1011</v>
      </c>
      <c r="E768" s="180" t="str">
        <f>VLOOKUP(C768,#REF!,6,FALSE)</f>
        <v>NPOWER LTD</v>
      </c>
      <c r="F768" s="183"/>
      <c r="G768" s="184">
        <f>SUMIF(#REF!,C768,#REF!)</f>
        <v>262.54000000000002</v>
      </c>
      <c r="I768" s="2" t="str">
        <f>VLOOKUP(C768,#REF!,10,FALSE)</f>
        <v>Swimming Pools</v>
      </c>
      <c r="K768" s="180" t="str">
        <f>VLOOKUP(C768,#REF!,12,FALSE)</f>
        <v>Electricity</v>
      </c>
    </row>
    <row r="769" spans="1:13" x14ac:dyDescent="0.25">
      <c r="A769" s="182" t="str">
        <f>VLOOKUP(C769,#REF!,2,FALSE)</f>
        <v>18 Dec 2024</v>
      </c>
      <c r="C769" s="186" t="s">
        <v>1012</v>
      </c>
      <c r="E769" s="180" t="str">
        <f>VLOOKUP(C769,#REF!,6,FALSE)</f>
        <v>QS Recruitment Ltd</v>
      </c>
      <c r="F769" s="183"/>
      <c r="G769" s="184">
        <f>SUMIF(#REF!,C769,#REF!)</f>
        <v>1809.91</v>
      </c>
      <c r="I769" s="2" t="str">
        <f>VLOOKUP(C769,#REF!,10,FALSE)</f>
        <v>Refuse Collection</v>
      </c>
      <c r="K769" s="180" t="str">
        <f>VLOOKUP(C769,#REF!,12,FALSE)</f>
        <v>Hired Staff</v>
      </c>
    </row>
    <row r="770" spans="1:13" x14ac:dyDescent="0.25">
      <c r="A770" s="182" t="str">
        <f>VLOOKUP(C770,#REF!,2,FALSE)</f>
        <v>11 Dec 2024</v>
      </c>
      <c r="C770" s="186" t="s">
        <v>1013</v>
      </c>
      <c r="E770" s="180" t="str">
        <f>VLOOKUP(C770,#REF!,6,FALSE)</f>
        <v>Shenton Global Limited</v>
      </c>
      <c r="F770" s="183"/>
      <c r="G770" s="184">
        <f>SUMIF(#REF!,C770,#REF!)</f>
        <v>400</v>
      </c>
      <c r="I770" s="2" t="str">
        <f>VLOOKUP(C770,#REF!,10,FALSE)</f>
        <v>Structural Maintenance</v>
      </c>
      <c r="K770" s="180" t="str">
        <f>VLOOKUP(C770,#REF!,12,FALSE)</f>
        <v>Responsive Repairs - Service B</v>
      </c>
    </row>
    <row r="771" spans="1:13" x14ac:dyDescent="0.25">
      <c r="A771" s="182" t="str">
        <f>VLOOKUP(C771,#REF!,2,FALSE)</f>
        <v>18 Dec 2024</v>
      </c>
      <c r="C771" s="186" t="s">
        <v>1014</v>
      </c>
      <c r="E771" s="180" t="str">
        <f>VLOOKUP(C771,#REF!,6,FALSE)</f>
        <v>exi Project Management Limited</v>
      </c>
      <c r="F771" s="183"/>
      <c r="G771" s="184">
        <f>SUMIF(#REF!,C771,#REF!)</f>
        <v>4000</v>
      </c>
      <c r="I771" s="2" t="str">
        <f>VLOOKUP(C771,#REF!,10,FALSE)</f>
        <v>Estates Management</v>
      </c>
      <c r="K771" s="180" t="str">
        <f>VLOOKUP(C771,#REF!,12,FALSE)</f>
        <v>Consultancy</v>
      </c>
    </row>
    <row r="772" spans="1:13" x14ac:dyDescent="0.25">
      <c r="A772" s="182" t="str">
        <f>VLOOKUP(C772,#REF!,2,FALSE)</f>
        <v>18 Dec 2024</v>
      </c>
      <c r="C772" s="186" t="s">
        <v>1015</v>
      </c>
      <c r="E772" s="180" t="str">
        <f>VLOOKUP(C772,#REF!,6,FALSE)</f>
        <v>exi Project Management Limited</v>
      </c>
      <c r="F772" s="183"/>
      <c r="G772" s="184">
        <f>SUMIF(#REF!,C772,#REF!)</f>
        <v>1000</v>
      </c>
      <c r="I772" s="2" t="str">
        <f>VLOOKUP(C772,#REF!,10,FALSE)</f>
        <v>Oadby Pool Housing Project</v>
      </c>
      <c r="K772" s="180" t="str">
        <f>VLOOKUP(C772,#REF!,12,FALSE)</f>
        <v>Salaries</v>
      </c>
    </row>
    <row r="773" spans="1:13" x14ac:dyDescent="0.25">
      <c r="A773" s="182" t="str">
        <f>VLOOKUP(C773,#REF!,2,FALSE)</f>
        <v>11 Dec 2024</v>
      </c>
      <c r="C773" s="186" t="s">
        <v>1016</v>
      </c>
      <c r="E773" s="180" t="str">
        <f>VLOOKUP(C773,#REF!,6,FALSE)</f>
        <v>CASTLE PARK HOTEL TRADING LTD</v>
      </c>
      <c r="F773" s="183"/>
      <c r="G773" s="184">
        <f>SUMIF(#REF!,C773,#REF!)</f>
        <v>1475</v>
      </c>
      <c r="I773" s="2" t="str">
        <f>VLOOKUP(C773,#REF!,10,FALSE)</f>
        <v>Homelessness</v>
      </c>
      <c r="K773" s="180" t="str">
        <f>VLOOKUP(C773,#REF!,12,FALSE)</f>
        <v>Emergency Accomodation</v>
      </c>
    </row>
    <row r="774" spans="1:13" x14ac:dyDescent="0.25">
      <c r="A774" s="182" t="str">
        <f>VLOOKUP(C774,#REF!,2,FALSE)</f>
        <v>11 Dec 2024</v>
      </c>
      <c r="C774" s="186" t="s">
        <v>1017</v>
      </c>
      <c r="E774" s="180" t="str">
        <f>VLOOKUP(C774,#REF!,6,FALSE)</f>
        <v>CASTLE PARK HOTEL TRADING LTD</v>
      </c>
      <c r="F774" s="183"/>
      <c r="G774" s="184">
        <f>SUMIF(#REF!,C774,#REF!)</f>
        <v>1475</v>
      </c>
      <c r="I774" s="2" t="str">
        <f>VLOOKUP(C774,#REF!,10,FALSE)</f>
        <v>Homelessness</v>
      </c>
      <c r="K774" s="180" t="str">
        <f>VLOOKUP(C774,#REF!,12,FALSE)</f>
        <v>Emergency Accomodation</v>
      </c>
    </row>
    <row r="775" spans="1:13" x14ac:dyDescent="0.25">
      <c r="A775" s="182" t="str">
        <f>VLOOKUP(C775,#REF!,2,FALSE)</f>
        <v>11 Dec 2024</v>
      </c>
      <c r="C775" s="186" t="s">
        <v>1018</v>
      </c>
      <c r="E775" s="180" t="str">
        <f>VLOOKUP(C775,#REF!,6,FALSE)</f>
        <v>Innes England Ltd</v>
      </c>
      <c r="F775" s="183"/>
      <c r="G775" s="184">
        <f>SUMIF(#REF!,C775,#REF!)</f>
        <v>5560.5</v>
      </c>
      <c r="I775" s="2" t="str">
        <f>VLOOKUP(C775,#REF!,10,FALSE)</f>
        <v>Walter Charles Day Center</v>
      </c>
      <c r="K775" s="180" t="str">
        <f>VLOOKUP(C775,#REF!,12,FALSE)</f>
        <v>Estate Agents Fees</v>
      </c>
    </row>
    <row r="776" spans="1:13" x14ac:dyDescent="0.25">
      <c r="A776" s="182" t="str">
        <f>VLOOKUP(C776,#REF!,2,FALSE)</f>
        <v>18 Dec 2024</v>
      </c>
      <c r="C776" s="186" t="s">
        <v>1019</v>
      </c>
      <c r="E776" s="180" t="str">
        <f>VLOOKUP(C776,#REF!,6,FALSE)</f>
        <v>GARY HOWARD SERVICES</v>
      </c>
      <c r="F776" s="183"/>
      <c r="G776" s="184">
        <f>SUMIF(#REF!,C776,#REF!)</f>
        <v>5755</v>
      </c>
      <c r="I776" s="2" t="str">
        <f>VLOOKUP(C776,#REF!,10,FALSE)</f>
        <v>Play Are Refurbishment</v>
      </c>
      <c r="K776" s="180" t="str">
        <f>VLOOKUP(C776,#REF!,12,FALSE)</f>
        <v>Premises Repair Contractors</v>
      </c>
    </row>
    <row r="777" spans="1:13" x14ac:dyDescent="0.25">
      <c r="A777" s="182" t="str">
        <f>VLOOKUP(C777,#REF!,2,FALSE)</f>
        <v>18 Dec 2024</v>
      </c>
      <c r="C777" s="186" t="s">
        <v>1020</v>
      </c>
      <c r="E777" s="180" t="str">
        <f>VLOOKUP(C777,#REF!,6,FALSE)</f>
        <v>GARY HOWARD SERVICES</v>
      </c>
      <c r="F777" s="183"/>
      <c r="G777" s="184">
        <f>SUMIF(#REF!,C777,#REF!)</f>
        <v>315</v>
      </c>
      <c r="I777" s="2" t="str">
        <f>VLOOKUP(C777,#REF!,10,FALSE)</f>
        <v>General Repairs</v>
      </c>
      <c r="K777" s="180" t="str">
        <f>VLOOKUP(C777,#REF!,12,FALSE)</f>
        <v>Property decoration</v>
      </c>
    </row>
    <row r="778" spans="1:13" x14ac:dyDescent="0.25">
      <c r="A778" s="182" t="str">
        <f>VLOOKUP(C778,#REF!,2,FALSE)</f>
        <v>18 Dec 2024</v>
      </c>
      <c r="C778" s="186" t="s">
        <v>1021</v>
      </c>
      <c r="E778" s="180" t="str">
        <f>VLOOKUP(C778,#REF!,6,FALSE)</f>
        <v>GARY HOWARD SERVICES</v>
      </c>
      <c r="F778" s="183"/>
      <c r="G778" s="184">
        <f>SUMIF(#REF!,C778,#REF!)</f>
        <v>420</v>
      </c>
      <c r="I778" s="2" t="str">
        <f>VLOOKUP(C778,#REF!,10,FALSE)</f>
        <v>Elizabeth Court Flats</v>
      </c>
      <c r="K778" s="180" t="str">
        <f>VLOOKUP(C778,#REF!,12,FALSE)</f>
        <v>Premises Repair Contractors</v>
      </c>
    </row>
    <row r="779" spans="1:13" x14ac:dyDescent="0.25">
      <c r="A779" s="182" t="str">
        <f>VLOOKUP(C779,#REF!,2,FALSE)</f>
        <v>18 Dec 2024</v>
      </c>
      <c r="C779" s="186" t="s">
        <v>1022</v>
      </c>
      <c r="E779" s="180" t="str">
        <f>VLOOKUP(C779,#REF!,6,FALSE)</f>
        <v>GARY HOWARD SERVICES</v>
      </c>
      <c r="F779" s="183"/>
      <c r="G779" s="184">
        <f>SUMIF(#REF!,C779,#REF!)</f>
        <v>-245</v>
      </c>
      <c r="I779" s="2" t="str">
        <f>VLOOKUP(C779,#REF!,10,FALSE)</f>
        <v>General Repairs</v>
      </c>
      <c r="K779" s="180" t="str">
        <f>VLOOKUP(C779,#REF!,12,FALSE)</f>
        <v>Premises Repair Contractors</v>
      </c>
    </row>
    <row r="780" spans="1:13" x14ac:dyDescent="0.25">
      <c r="A780" s="182" t="str">
        <f>VLOOKUP(C780,#REF!,2,FALSE)</f>
        <v>18 Dec 2024</v>
      </c>
      <c r="C780" s="186" t="s">
        <v>1023</v>
      </c>
      <c r="E780" s="180" t="str">
        <f>VLOOKUP(C780,#REF!,6,FALSE)</f>
        <v>GARY HOWARD SERVICES</v>
      </c>
      <c r="F780" s="183"/>
      <c r="G780" s="184">
        <f>SUMIF(#REF!,C780,#REF!)</f>
        <v>315</v>
      </c>
      <c r="I780" s="2" t="str">
        <f>VLOOKUP(C780,#REF!,10,FALSE)</f>
        <v>General Repairs</v>
      </c>
      <c r="K780" s="180" t="str">
        <f>VLOOKUP(C780,#REF!,12,FALSE)</f>
        <v>Premises Repair Contractors</v>
      </c>
    </row>
    <row r="781" spans="1:13" x14ac:dyDescent="0.25">
      <c r="A781" s="182" t="str">
        <f>VLOOKUP(C781,#REF!,2,FALSE)</f>
        <v>11 Dec 2024</v>
      </c>
      <c r="C781" s="186" t="s">
        <v>1024</v>
      </c>
      <c r="E781" s="180" t="str">
        <f>VLOOKUP(C781,#REF!,6,FALSE)</f>
        <v>Sam Metcalf Trees and Landscaping Ltd</v>
      </c>
      <c r="F781" s="183"/>
      <c r="G781" s="184">
        <f>SUMIF(#REF!,C781,#REF!)</f>
        <v>280</v>
      </c>
      <c r="I781" s="2" t="str">
        <f>VLOOKUP(C781,#REF!,10,FALSE)</f>
        <v>Development Control</v>
      </c>
      <c r="K781" s="180" t="str">
        <f>VLOOKUP(C781,#REF!,12,FALSE)</f>
        <v>Trees &amp; Plants Responsive Work</v>
      </c>
    </row>
    <row r="782" spans="1:13" x14ac:dyDescent="0.25">
      <c r="A782" s="182" t="str">
        <f>VLOOKUP(C782,#REF!,2,FALSE)</f>
        <v>11 Dec 2024</v>
      </c>
      <c r="C782" s="186" t="s">
        <v>1025</v>
      </c>
      <c r="E782" s="180" t="str">
        <f>VLOOKUP(C782,#REF!,6,FALSE)</f>
        <v>CLEAR SKIES SOFTWARE</v>
      </c>
      <c r="F782" s="183"/>
      <c r="G782" s="184">
        <f>SUMIF(#REF!,C782,#REF!)</f>
        <v>1476.41</v>
      </c>
      <c r="I782" s="2" t="str">
        <f>VLOOKUP(C782,#REF!,10,FALSE)</f>
        <v>Cemeteries</v>
      </c>
      <c r="K782" s="180" t="str">
        <f>VLOOKUP(C782,#REF!,12,FALSE)</f>
        <v>Computer Software</v>
      </c>
    </row>
    <row r="783" spans="1:13" x14ac:dyDescent="0.25">
      <c r="A783" s="182" t="str">
        <f>VLOOKUP(C783,#REF!,2,FALSE)</f>
        <v>18 Dec 2024</v>
      </c>
      <c r="C783" s="186" t="s">
        <v>1026</v>
      </c>
      <c r="E783" s="180" t="str">
        <f>VLOOKUP(C783,#REF!,6,FALSE)</f>
        <v>BROOKSIDE CONSTRUCTION (LEICESTER) LTD</v>
      </c>
      <c r="F783" s="183"/>
      <c r="G783" s="184">
        <f>SUMIF(#REF!,C783,#REF!)</f>
        <v>1229</v>
      </c>
      <c r="I783" s="2" t="str">
        <f>VLOOKUP(C783,#REF!,10,FALSE)</f>
        <v>Car Parks</v>
      </c>
      <c r="K783" s="180" t="str">
        <f>VLOOKUP(C783,#REF!,12,FALSE)</f>
        <v>Premises Repair Contractors</v>
      </c>
      <c r="M783" s="178"/>
    </row>
    <row r="784" spans="1:13" x14ac:dyDescent="0.25">
      <c r="A784" s="182" t="str">
        <f>VLOOKUP(C784,#REF!,2,FALSE)</f>
        <v>11 Dec 2024</v>
      </c>
      <c r="C784" s="186" t="s">
        <v>1027</v>
      </c>
      <c r="E784" s="180" t="str">
        <f>VLOOKUP(C784,#REF!,6,FALSE)</f>
        <v>Sam Metcalf Trees and Landscaping Ltd</v>
      </c>
      <c r="F784" s="183"/>
      <c r="G784" s="184">
        <f>SUMIF(#REF!,C784,#REF!)</f>
        <v>650</v>
      </c>
      <c r="I784" s="2" t="str">
        <f>VLOOKUP(C784,#REF!,10,FALSE)</f>
        <v>Development Control</v>
      </c>
      <c r="K784" s="180" t="str">
        <f>VLOOKUP(C784,#REF!,12,FALSE)</f>
        <v>Trees &amp; Plants Responsive Work</v>
      </c>
    </row>
    <row r="785" spans="1:11" x14ac:dyDescent="0.25">
      <c r="A785" s="182" t="str">
        <f>VLOOKUP(C785,#REF!,2,FALSE)</f>
        <v>18 Dec 2024</v>
      </c>
      <c r="C785" s="186" t="s">
        <v>1028</v>
      </c>
      <c r="E785" s="180" t="str">
        <f>VLOOKUP(C785,#REF!,6,FALSE)</f>
        <v>Chapmans Garden Machinery Ltd</v>
      </c>
      <c r="F785" s="183"/>
      <c r="G785" s="184">
        <f>SUMIF(#REF!,C785,#REF!)</f>
        <v>1658.27</v>
      </c>
      <c r="I785" s="2" t="str">
        <f>VLOOKUP(C785,#REF!,10,FALSE)</f>
        <v>Mechanics Workshop</v>
      </c>
      <c r="K785" s="180" t="str">
        <f>VLOOKUP(C785,#REF!,12,FALSE)</f>
        <v>Hired Staff</v>
      </c>
    </row>
    <row r="786" spans="1:11" x14ac:dyDescent="0.25">
      <c r="A786" s="182" t="str">
        <f>VLOOKUP(C786,#REF!,2,FALSE)</f>
        <v>18 Dec 2024</v>
      </c>
      <c r="C786" s="186" t="s">
        <v>1029</v>
      </c>
      <c r="E786" s="180" t="str">
        <f>VLOOKUP(C786,#REF!,6,FALSE)</f>
        <v>Dave Harris T/A DH Plumbing and Heating</v>
      </c>
      <c r="F786" s="183"/>
      <c r="G786" s="184">
        <f>SUMIF(#REF!,C786,#REF!)</f>
        <v>895</v>
      </c>
      <c r="I786" s="2" t="str">
        <f>VLOOKUP(C786,#REF!,10,FALSE)</f>
        <v>Purchase Ledger Transfer Acc.</v>
      </c>
      <c r="K786" s="180" t="str">
        <f>VLOOKUP(C786,#REF!,12,FALSE)</f>
        <v>Supplier Payment</v>
      </c>
    </row>
    <row r="787" spans="1:11" x14ac:dyDescent="0.25">
      <c r="A787" s="182" t="str">
        <f>VLOOKUP(C787,#REF!,2,FALSE)</f>
        <v>18 Dec 2024</v>
      </c>
      <c r="C787" s="186" t="s">
        <v>1030</v>
      </c>
      <c r="E787" s="180" t="str">
        <f>VLOOKUP(C787,#REF!,6,FALSE)</f>
        <v>Dave Harris T/A DH Plumbing and Heating</v>
      </c>
      <c r="F787" s="183"/>
      <c r="G787" s="184">
        <f>SUMIF(#REF!,C787,#REF!)</f>
        <v>870</v>
      </c>
      <c r="I787" s="2" t="str">
        <f>VLOOKUP(C787,#REF!,10,FALSE)</f>
        <v>Purchase Ledger Transfer Acc.</v>
      </c>
      <c r="K787" s="180" t="str">
        <f>VLOOKUP(C787,#REF!,12,FALSE)</f>
        <v>Supplier Payment</v>
      </c>
    </row>
    <row r="788" spans="1:11" x14ac:dyDescent="0.25">
      <c r="A788" s="182" t="str">
        <f>VLOOKUP(C788,#REF!,2,FALSE)</f>
        <v>18 Dec 2024</v>
      </c>
      <c r="C788" s="186" t="s">
        <v>1031</v>
      </c>
      <c r="E788" s="180" t="str">
        <f>VLOOKUP(C788,#REF!,6,FALSE)</f>
        <v>Dave Harris T/A DH Plumbing and Heating</v>
      </c>
      <c r="F788" s="183"/>
      <c r="G788" s="184">
        <f>SUMIF(#REF!,C788,#REF!)</f>
        <v>971</v>
      </c>
      <c r="I788" s="2" t="str">
        <f>VLOOKUP(C788,#REF!,10,FALSE)</f>
        <v>Purchase Ledger Transfer Acc.</v>
      </c>
      <c r="K788" s="180" t="str">
        <f>VLOOKUP(C788,#REF!,12,FALSE)</f>
        <v>Supplier Payment</v>
      </c>
    </row>
    <row r="789" spans="1:11" x14ac:dyDescent="0.25">
      <c r="A789" s="182" t="str">
        <f>VLOOKUP(C789,#REF!,2,FALSE)</f>
        <v>18 Dec 2024</v>
      </c>
      <c r="C789" s="186" t="s">
        <v>1032</v>
      </c>
      <c r="E789" s="180" t="str">
        <f>VLOOKUP(C789,#REF!,6,FALSE)</f>
        <v>Dave Harris T/A DH Plumbing and Heating</v>
      </c>
      <c r="F789" s="183"/>
      <c r="G789" s="184">
        <f>SUMIF(#REF!,C789,#REF!)</f>
        <v>1360</v>
      </c>
      <c r="I789" s="2" t="str">
        <f>VLOOKUP(C789,#REF!,10,FALSE)</f>
        <v>Purchase Ledger Transfer Acc.</v>
      </c>
      <c r="K789" s="180" t="str">
        <f>VLOOKUP(C789,#REF!,12,FALSE)</f>
        <v>Supplier Payment</v>
      </c>
    </row>
    <row r="790" spans="1:11" x14ac:dyDescent="0.25">
      <c r="A790" s="182" t="str">
        <f>VLOOKUP(C790,#REF!,2,FALSE)</f>
        <v>18 Dec 2024</v>
      </c>
      <c r="C790" s="186" t="s">
        <v>1033</v>
      </c>
      <c r="E790" s="180" t="str">
        <f>VLOOKUP(C790,#REF!,6,FALSE)</f>
        <v>Dave Harris T/A DH Plumbing and Heating</v>
      </c>
      <c r="F790" s="183"/>
      <c r="G790" s="184">
        <f>SUMIF(#REF!,C790,#REF!)</f>
        <v>520</v>
      </c>
      <c r="I790" s="2" t="str">
        <f>VLOOKUP(C790,#REF!,10,FALSE)</f>
        <v>Purchase Ledger Transfer Acc.</v>
      </c>
      <c r="K790" s="180" t="str">
        <f>VLOOKUP(C790,#REF!,12,FALSE)</f>
        <v>Supplier Payment</v>
      </c>
    </row>
    <row r="791" spans="1:11" x14ac:dyDescent="0.25">
      <c r="A791" s="182" t="str">
        <f>VLOOKUP(C791,#REF!,2,FALSE)</f>
        <v>18 Dec 2024</v>
      </c>
      <c r="C791" s="186" t="s">
        <v>1034</v>
      </c>
      <c r="E791" s="180" t="str">
        <f>VLOOKUP(C791,#REF!,6,FALSE)</f>
        <v>LG Futures</v>
      </c>
      <c r="F791" s="183"/>
      <c r="G791" s="184">
        <f>SUMIF(#REF!,C791,#REF!)</f>
        <v>2595</v>
      </c>
      <c r="I791" s="2" t="str">
        <f>VLOOKUP(C791,#REF!,10,FALSE)</f>
        <v>Finance</v>
      </c>
      <c r="K791" s="180" t="str">
        <f>VLOOKUP(C791,#REF!,12,FALSE)</f>
        <v>Other External Fees</v>
      </c>
    </row>
    <row r="792" spans="1:11" x14ac:dyDescent="0.25">
      <c r="A792" s="182" t="str">
        <f>VLOOKUP(C792,#REF!,2,FALSE)</f>
        <v>18 Dec 2024</v>
      </c>
      <c r="C792" s="186" t="s">
        <v>1035</v>
      </c>
      <c r="E792" s="180" t="str">
        <f>VLOOKUP(C792,#REF!,6,FALSE)</f>
        <v>Vivid Resourcing</v>
      </c>
      <c r="F792" s="183"/>
      <c r="G792" s="184">
        <f>SUMIF(#REF!,C792,#REF!)</f>
        <v>8050</v>
      </c>
      <c r="I792" s="2" t="str">
        <f>VLOOKUP(C792,#REF!,10,FALSE)</f>
        <v>General Repairs</v>
      </c>
      <c r="K792" s="180" t="str">
        <f>VLOOKUP(C792,#REF!,12,FALSE)</f>
        <v>Recruitment Expenses</v>
      </c>
    </row>
    <row r="793" spans="1:11" x14ac:dyDescent="0.25">
      <c r="A793" s="182" t="str">
        <f>VLOOKUP(C793,#REF!,2,FALSE)</f>
        <v>18 Dec 2024</v>
      </c>
      <c r="C793" s="186" t="s">
        <v>1036</v>
      </c>
      <c r="E793" s="180" t="str">
        <f>VLOOKUP(C793,#REF!,6,FALSE)</f>
        <v>WESTBURY INDUSTRIAL SUPPLIES LTD</v>
      </c>
      <c r="F793" s="183"/>
      <c r="G793" s="184">
        <f>SUMIF(#REF!,C793,#REF!)</f>
        <v>341.72</v>
      </c>
      <c r="I793" s="2" t="str">
        <f>VLOOKUP(C793,#REF!,10,FALSE)</f>
        <v>Mechanics Workshop</v>
      </c>
      <c r="K793" s="180" t="str">
        <f>VLOOKUP(C793,#REF!,12,FALSE)</f>
        <v>Protective Clothing</v>
      </c>
    </row>
    <row r="794" spans="1:11" x14ac:dyDescent="0.25">
      <c r="A794" s="182" t="str">
        <f>VLOOKUP(C794,#REF!,2,FALSE)</f>
        <v>11 Dec 2024</v>
      </c>
      <c r="C794" s="186" t="s">
        <v>1037</v>
      </c>
      <c r="E794" s="180" t="str">
        <f>VLOOKUP(C794,#REF!,6,FALSE)</f>
        <v>Clay Electrical Ltd</v>
      </c>
      <c r="F794" s="183"/>
      <c r="G794" s="184">
        <f>SUMIF(#REF!,C794,#REF!)</f>
        <v>11550</v>
      </c>
      <c r="I794" s="2" t="str">
        <f>VLOOKUP(C794,#REF!,10,FALSE)</f>
        <v>Economic Development</v>
      </c>
      <c r="K794" s="180" t="str">
        <f>VLOOKUP(C794,#REF!,12,FALSE)</f>
        <v>Christmas Lights</v>
      </c>
    </row>
    <row r="795" spans="1:11" x14ac:dyDescent="0.25">
      <c r="A795" s="182" t="str">
        <f>VLOOKUP(C795,#REF!,2,FALSE)</f>
        <v>18 Dec 2024</v>
      </c>
      <c r="C795" s="186" t="s">
        <v>1038</v>
      </c>
      <c r="E795" s="180" t="str">
        <f>VLOOKUP(C795,#REF!,6,FALSE)</f>
        <v xml:space="preserve">VENN GROUP </v>
      </c>
      <c r="F795" s="183"/>
      <c r="G795" s="184">
        <f>SUMIF(#REF!,C795,#REF!)</f>
        <v>1189.44</v>
      </c>
      <c r="I795" s="2" t="str">
        <f>VLOOKUP(C795,#REF!,10,FALSE)</f>
        <v>NNDR</v>
      </c>
      <c r="K795" s="180" t="str">
        <f>VLOOKUP(C795,#REF!,12,FALSE)</f>
        <v>Hired Staff</v>
      </c>
    </row>
    <row r="796" spans="1:11" x14ac:dyDescent="0.25">
      <c r="A796" s="182" t="str">
        <f>VLOOKUP(C796,#REF!,2,FALSE)</f>
        <v>11 Dec 2024</v>
      </c>
      <c r="C796" s="186" t="s">
        <v>1039</v>
      </c>
      <c r="E796" s="180" t="str">
        <f>VLOOKUP(C796,#REF!,6,FALSE)</f>
        <v>Business Smart Solutions</v>
      </c>
      <c r="F796" s="183"/>
      <c r="G796" s="184">
        <f>SUMIF(#REF!,C796,#REF!)</f>
        <v>2375</v>
      </c>
      <c r="I796" s="2" t="str">
        <f>VLOOKUP(C796,#REF!,10,FALSE)</f>
        <v>Revenues and Benefits Manager</v>
      </c>
      <c r="K796" s="180" t="str">
        <f>VLOOKUP(C796,#REF!,12,FALSE)</f>
        <v>Hired Staff</v>
      </c>
    </row>
    <row r="797" spans="1:11" x14ac:dyDescent="0.25">
      <c r="A797" s="182" t="str">
        <f>VLOOKUP(C797,#REF!,2,FALSE)</f>
        <v>18 Dec 2024</v>
      </c>
      <c r="C797" s="186" t="s">
        <v>1040</v>
      </c>
      <c r="E797" s="180" t="str">
        <f>VLOOKUP(C797,#REF!,6,FALSE)</f>
        <v>LEICESTERSHIRE COUNTY COUNCIL</v>
      </c>
      <c r="F797" s="183"/>
      <c r="G797" s="184">
        <f>SUMIF(#REF!,C797,#REF!)</f>
        <v>6433</v>
      </c>
      <c r="I797" s="2" t="str">
        <f>VLOOKUP(C797,#REF!,10,FALSE)</f>
        <v>Planning Section</v>
      </c>
      <c r="K797" s="180" t="str">
        <f>VLOOKUP(C797,#REF!,12,FALSE)</f>
        <v>Projects-Other</v>
      </c>
    </row>
    <row r="798" spans="1:11" x14ac:dyDescent="0.25">
      <c r="A798" s="182" t="str">
        <f>VLOOKUP(C798,#REF!,2,FALSE)</f>
        <v>18 Dec 2024</v>
      </c>
      <c r="C798" s="186" t="s">
        <v>1041</v>
      </c>
      <c r="E798" s="180" t="str">
        <f>VLOOKUP(C798,#REF!,6,FALSE)</f>
        <v>Zip Heaters (UK) Ltd</v>
      </c>
      <c r="F798" s="183"/>
      <c r="G798" s="184">
        <f>SUMIF(#REF!,C798,#REF!)</f>
        <v>666.26</v>
      </c>
      <c r="I798" s="2" t="str">
        <f>VLOOKUP(C798,#REF!,10,FALSE)</f>
        <v>Brocks Hill Council Offices</v>
      </c>
      <c r="K798" s="180" t="str">
        <f>VLOOKUP(C798,#REF!,12,FALSE)</f>
        <v>Fixtures &amp; Fittings Maint.</v>
      </c>
    </row>
    <row r="799" spans="1:11" x14ac:dyDescent="0.25">
      <c r="A799" s="182" t="str">
        <f>VLOOKUP(C799,#REF!,2,FALSE)</f>
        <v>18 Dec 2024</v>
      </c>
      <c r="C799" s="186" t="s">
        <v>1042</v>
      </c>
      <c r="E799" s="180" t="str">
        <f>VLOOKUP(C799,#REF!,6,FALSE)</f>
        <v>Certas Energy</v>
      </c>
      <c r="F799" s="183"/>
      <c r="G799" s="184">
        <f>SUMIF(#REF!,C799,#REF!)</f>
        <v>6561.6</v>
      </c>
      <c r="I799" s="2" t="str">
        <f>VLOOKUP(C799,#REF!,10,FALSE)</f>
        <v>Stores Control</v>
      </c>
      <c r="K799" s="180" t="str">
        <f>VLOOKUP(C799,#REF!,12,FALSE)</f>
        <v>Depot - Diesel</v>
      </c>
    </row>
    <row r="800" spans="1:11" x14ac:dyDescent="0.25">
      <c r="A800" s="182" t="str">
        <f>VLOOKUP(C800,#REF!,2,FALSE)</f>
        <v>18 Dec 2024</v>
      </c>
      <c r="C800" s="186" t="s">
        <v>1043</v>
      </c>
      <c r="E800" s="180" t="str">
        <f>VLOOKUP(C800,#REF!,6,FALSE)</f>
        <v>Landscape Supply Company</v>
      </c>
      <c r="F800" s="183"/>
      <c r="G800" s="184">
        <f>SUMIF(#REF!,C800,#REF!)</f>
        <v>478</v>
      </c>
      <c r="I800" s="2" t="str">
        <f>VLOOKUP(C800,#REF!,10,FALSE)</f>
        <v>Cemeteries</v>
      </c>
      <c r="K800" s="180" t="str">
        <f>VLOOKUP(C800,#REF!,12,FALSE)</f>
        <v>Equipment Tools &amp; Materials</v>
      </c>
    </row>
    <row r="801" spans="1:13" x14ac:dyDescent="0.25">
      <c r="A801" s="182" t="str">
        <f>VLOOKUP(C801,#REF!,2,FALSE)</f>
        <v>18 Dec 2024</v>
      </c>
      <c r="C801" s="186" t="s">
        <v>1044</v>
      </c>
      <c r="E801" s="180" t="str">
        <f>VLOOKUP(C801,#REF!,6,FALSE)</f>
        <v>Twofold Ltd</v>
      </c>
      <c r="F801" s="183"/>
      <c r="G801" s="184">
        <f>SUMIF(#REF!,C801,#REF!)</f>
        <v>-303.2</v>
      </c>
      <c r="I801" s="2" t="str">
        <f>VLOOKUP(C801,#REF!,10,FALSE)</f>
        <v>NNDR</v>
      </c>
      <c r="K801" s="180" t="str">
        <f>VLOOKUP(C801,#REF!,12,FALSE)</f>
        <v>Hired Staff</v>
      </c>
    </row>
    <row r="802" spans="1:13" x14ac:dyDescent="0.25">
      <c r="A802" s="182" t="str">
        <f>VLOOKUP(C802,#REF!,2,FALSE)</f>
        <v>18 Dec 2024</v>
      </c>
      <c r="C802" s="186" t="s">
        <v>1045</v>
      </c>
      <c r="E802" s="180" t="str">
        <f>VLOOKUP(C802,#REF!,6,FALSE)</f>
        <v>Twofold Ltd</v>
      </c>
      <c r="F802" s="183"/>
      <c r="G802" s="184">
        <f>SUMIF(#REF!,C802,#REF!)</f>
        <v>303.2</v>
      </c>
      <c r="I802" s="2" t="str">
        <f>VLOOKUP(C802,#REF!,10,FALSE)</f>
        <v>Housing Benefits</v>
      </c>
      <c r="K802" s="180" t="str">
        <f>VLOOKUP(C802,#REF!,12,FALSE)</f>
        <v>Printing &amp; Stationery</v>
      </c>
    </row>
    <row r="803" spans="1:13" x14ac:dyDescent="0.25">
      <c r="A803" s="182" t="str">
        <f>VLOOKUP(C803,#REF!,2,FALSE)</f>
        <v>18 Dec 2024</v>
      </c>
      <c r="C803" s="186" t="s">
        <v>1046</v>
      </c>
      <c r="E803" s="180" t="str">
        <f>VLOOKUP(C803,#REF!,6,FALSE)</f>
        <v>MACILDOWIE ASSOCIATES LTD</v>
      </c>
      <c r="F803" s="183"/>
      <c r="G803" s="184">
        <f>SUMIF(#REF!,C803,#REF!)</f>
        <v>1515</v>
      </c>
      <c r="I803" s="2" t="str">
        <f>VLOOKUP(C803,#REF!,10,FALSE)</f>
        <v>Finance</v>
      </c>
      <c r="K803" s="180" t="str">
        <f>VLOOKUP(C803,#REF!,12,FALSE)</f>
        <v>Hired Staff</v>
      </c>
    </row>
    <row r="804" spans="1:13" x14ac:dyDescent="0.25">
      <c r="A804" s="182" t="str">
        <f>VLOOKUP(C804,#REF!,2,FALSE)</f>
        <v>11 Dec 2024</v>
      </c>
      <c r="C804" s="186" t="s">
        <v>1047</v>
      </c>
      <c r="E804" s="180" t="s">
        <v>1109</v>
      </c>
      <c r="F804" s="183"/>
      <c r="G804" s="184">
        <f>SUMIF(#REF!,C804,#REF!)</f>
        <v>1884</v>
      </c>
      <c r="I804" s="2" t="str">
        <f>VLOOKUP(C804,#REF!,10,FALSE)</f>
        <v>Homelessness</v>
      </c>
      <c r="K804" s="180" t="str">
        <f>VLOOKUP(C804,#REF!,12,FALSE)</f>
        <v>Grant/Loan Payments</v>
      </c>
      <c r="M804" s="185" t="s">
        <v>248</v>
      </c>
    </row>
    <row r="805" spans="1:13" x14ac:dyDescent="0.25">
      <c r="A805" s="182" t="str">
        <f>VLOOKUP(C805,#REF!,2,FALSE)</f>
        <v>18 Dec 2024</v>
      </c>
      <c r="C805" s="186" t="s">
        <v>1048</v>
      </c>
      <c r="E805" s="180" t="str">
        <f>VLOOKUP(C805,#REF!,6,FALSE)</f>
        <v>PERCY LORD &amp; SON LTD</v>
      </c>
      <c r="F805" s="183"/>
      <c r="G805" s="184">
        <f>SUMIF(#REF!,C805,#REF!)</f>
        <v>939.5</v>
      </c>
      <c r="I805" s="2" t="str">
        <f>VLOOKUP(C805,#REF!,10,FALSE)</f>
        <v>Homelessness</v>
      </c>
      <c r="K805" s="180" t="str">
        <f>VLOOKUP(C805,#REF!,12,FALSE)</f>
        <v>New Equipment</v>
      </c>
    </row>
    <row r="806" spans="1:13" x14ac:dyDescent="0.25">
      <c r="A806" s="182" t="str">
        <f>VLOOKUP(C806,#REF!,2,FALSE)</f>
        <v>18 Dec 2024</v>
      </c>
      <c r="C806" s="186" t="s">
        <v>1049</v>
      </c>
      <c r="E806" s="180" t="str">
        <f>VLOOKUP(C806,#REF!,6,FALSE)</f>
        <v>Civica Election Services Limited</v>
      </c>
      <c r="F806" s="183"/>
      <c r="G806" s="184">
        <f>SUMIF(#REF!,C806,#REF!)</f>
        <v>433.43</v>
      </c>
      <c r="I806" s="2" t="str">
        <f>VLOOKUP(C806,#REF!,10,FALSE)</f>
        <v>Register of Electors</v>
      </c>
      <c r="K806" s="180" t="str">
        <f>VLOOKUP(C806,#REF!,12,FALSE)</f>
        <v>Printing &amp; Stationery</v>
      </c>
    </row>
    <row r="807" spans="1:13" x14ac:dyDescent="0.25">
      <c r="A807" s="182" t="str">
        <f>VLOOKUP(C807,#REF!,2,FALSE)</f>
        <v>18 Dec 2024</v>
      </c>
      <c r="C807" s="186" t="s">
        <v>1050</v>
      </c>
      <c r="E807" s="180" t="str">
        <f>VLOOKUP(C807,#REF!,6,FALSE)</f>
        <v>Sam Metcalf Trees and Landscaping Ltd</v>
      </c>
      <c r="F807" s="183"/>
      <c r="G807" s="184">
        <f>SUMIF(#REF!,C807,#REF!)</f>
        <v>800</v>
      </c>
      <c r="I807" s="2" t="str">
        <f>VLOOKUP(C807,#REF!,10,FALSE)</f>
        <v>Development Control</v>
      </c>
      <c r="K807" s="180" t="str">
        <f>VLOOKUP(C807,#REF!,12,FALSE)</f>
        <v>Trees &amp; Plants Responsive Work</v>
      </c>
    </row>
    <row r="808" spans="1:13" x14ac:dyDescent="0.25">
      <c r="A808" s="182" t="str">
        <f>VLOOKUP(C808,#REF!,2,FALSE)</f>
        <v>18 Dec 2024</v>
      </c>
      <c r="C808" s="186" t="s">
        <v>1051</v>
      </c>
      <c r="E808" s="180" t="str">
        <f>VLOOKUP(C808,#REF!,6,FALSE)</f>
        <v>Methodist Homes Aigburth Amenity Fund</v>
      </c>
      <c r="F808" s="183"/>
      <c r="G808" s="184">
        <f>SUMIF(#REF!,C808,#REF!)</f>
        <v>400</v>
      </c>
      <c r="I808" s="2" t="str">
        <f>VLOOKUP(C808,#REF!,10,FALSE)</f>
        <v>Information and PR</v>
      </c>
      <c r="K808" s="180" t="str">
        <f>VLOOKUP(C808,#REF!,12,FALSE)</f>
        <v>Sponsorship</v>
      </c>
    </row>
    <row r="809" spans="1:13" x14ac:dyDescent="0.25">
      <c r="A809" s="182" t="str">
        <f>VLOOKUP(C809,#REF!,2,FALSE)</f>
        <v>18 Dec 2024</v>
      </c>
      <c r="C809" s="186" t="s">
        <v>1052</v>
      </c>
      <c r="E809" s="180" t="str">
        <f>VLOOKUP(C809,#REF!,6,FALSE)</f>
        <v>Oadby 50 Plus Group</v>
      </c>
      <c r="F809" s="183"/>
      <c r="G809" s="184">
        <f>SUMIF(#REF!,C809,#REF!)</f>
        <v>500</v>
      </c>
      <c r="I809" s="2" t="str">
        <f>VLOOKUP(C809,#REF!,10,FALSE)</f>
        <v>Information and PR</v>
      </c>
      <c r="K809" s="180" t="str">
        <f>VLOOKUP(C809,#REF!,12,FALSE)</f>
        <v>Sponsorship</v>
      </c>
    </row>
    <row r="810" spans="1:13" x14ac:dyDescent="0.25">
      <c r="A810" s="182" t="str">
        <f>VLOOKUP(C810,#REF!,2,FALSE)</f>
        <v>18 Dec 2024</v>
      </c>
      <c r="C810" s="186" t="s">
        <v>1053</v>
      </c>
      <c r="E810" s="180" t="s">
        <v>1109</v>
      </c>
      <c r="F810" s="183"/>
      <c r="G810" s="184">
        <f>SUMIF(#REF!,C810,#REF!)</f>
        <v>500</v>
      </c>
      <c r="I810" s="2" t="str">
        <f>VLOOKUP(C810,#REF!,10,FALSE)</f>
        <v>Information and PR</v>
      </c>
      <c r="K810" s="180" t="str">
        <f>VLOOKUP(C810,#REF!,12,FALSE)</f>
        <v>Sponsorship</v>
      </c>
      <c r="M810" s="185" t="s">
        <v>248</v>
      </c>
    </row>
    <row r="811" spans="1:13" x14ac:dyDescent="0.25">
      <c r="A811" s="182" t="str">
        <f>VLOOKUP(C811,#REF!,2,FALSE)</f>
        <v>18 Dec 2024</v>
      </c>
      <c r="C811" s="186" t="s">
        <v>1054</v>
      </c>
      <c r="E811" s="180" t="str">
        <f>VLOOKUP(C811,#REF!,6,FALSE)</f>
        <v>Assured Fire Protection</v>
      </c>
      <c r="F811" s="183"/>
      <c r="G811" s="184">
        <f>SUMIF(#REF!,C811,#REF!)</f>
        <v>444</v>
      </c>
      <c r="I811" s="2" t="str">
        <f>VLOOKUP(C811,#REF!,10,FALSE)</f>
        <v>Oadby Depot</v>
      </c>
      <c r="K811" s="180" t="str">
        <f>VLOOKUP(C811,#REF!,12,FALSE)</f>
        <v>Maintenance Contracts</v>
      </c>
    </row>
    <row r="812" spans="1:13" x14ac:dyDescent="0.25">
      <c r="A812" s="182" t="str">
        <f>VLOOKUP(C812,#REF!,2,FALSE)</f>
        <v>18 Dec 2024</v>
      </c>
      <c r="C812" s="186" t="s">
        <v>1055</v>
      </c>
      <c r="E812" s="180" t="str">
        <f>VLOOKUP(C812,#REF!,6,FALSE)</f>
        <v>Assured Fire Protection</v>
      </c>
      <c r="F812" s="183"/>
      <c r="G812" s="184">
        <f>SUMIF(#REF!,C812,#REF!)</f>
        <v>298.55</v>
      </c>
      <c r="I812" s="2" t="str">
        <f>VLOOKUP(C812,#REF!,10,FALSE)</f>
        <v>Thythorn Hill</v>
      </c>
      <c r="K812" s="180" t="str">
        <f>VLOOKUP(C812,#REF!,12,FALSE)</f>
        <v>Equipment Maint</v>
      </c>
    </row>
    <row r="813" spans="1:13" x14ac:dyDescent="0.25">
      <c r="A813" s="182" t="str">
        <f>VLOOKUP(C813,#REF!,2,FALSE)</f>
        <v>18 Dec 2024</v>
      </c>
      <c r="C813" s="186" t="s">
        <v>1056</v>
      </c>
      <c r="E813" s="180" t="str">
        <f>VLOOKUP(C813,#REF!,6,FALSE)</f>
        <v>Kedel Ltd</v>
      </c>
      <c r="F813" s="183"/>
      <c r="G813" s="184">
        <f>SUMIF(#REF!,C813,#REF!)</f>
        <v>1884.71</v>
      </c>
      <c r="I813" s="2" t="str">
        <f>VLOOKUP(C813,#REF!,10,FALSE)</f>
        <v>UKSPF Street Furniture</v>
      </c>
      <c r="K813" s="180" t="str">
        <f>VLOOKUP(C813,#REF!,12,FALSE)</f>
        <v>New Equipment</v>
      </c>
    </row>
    <row r="814" spans="1:13" x14ac:dyDescent="0.25">
      <c r="A814" s="182" t="str">
        <f>VLOOKUP(C814,#REF!,2,FALSE)</f>
        <v>18 Dec 2024</v>
      </c>
      <c r="C814" s="186" t="s">
        <v>1057</v>
      </c>
      <c r="E814" s="180" t="str">
        <f>VLOOKUP(C814,#REF!,6,FALSE)</f>
        <v>Dodd Group (Midlands) Limited</v>
      </c>
      <c r="F814" s="183"/>
      <c r="G814" s="184">
        <f>SUMIF(#REF!,C814,#REF!)</f>
        <v>3268.57</v>
      </c>
      <c r="I814" s="2" t="str">
        <f>VLOOKUP(C814,#REF!,10,FALSE)</f>
        <v>General Repairs</v>
      </c>
      <c r="K814" s="180" t="str">
        <f>VLOOKUP(C814,#REF!,12,FALSE)</f>
        <v>Electrical repairs &amp; maint</v>
      </c>
    </row>
    <row r="815" spans="1:13" x14ac:dyDescent="0.25">
      <c r="A815" s="182" t="str">
        <f>VLOOKUP(C815,#REF!,2,FALSE)</f>
        <v>18 Dec 2024</v>
      </c>
      <c r="C815" s="186" t="s">
        <v>1058</v>
      </c>
      <c r="E815" s="180" t="str">
        <f>VLOOKUP(C815,#REF!,6,FALSE)</f>
        <v>Dodd Group (Midlands) Limited</v>
      </c>
      <c r="F815" s="183"/>
      <c r="G815" s="184">
        <f>SUMIF(#REF!,C815,#REF!)</f>
        <v>666.78</v>
      </c>
      <c r="I815" s="2" t="str">
        <f>VLOOKUP(C815,#REF!,10,FALSE)</f>
        <v>Solid Wall Insulation (EWI)</v>
      </c>
      <c r="K815" s="180" t="str">
        <f>VLOOKUP(C815,#REF!,12,FALSE)</f>
        <v>Premises Repair Contractors</v>
      </c>
    </row>
    <row r="816" spans="1:13" x14ac:dyDescent="0.25">
      <c r="A816" s="182" t="str">
        <f>VLOOKUP(C816,#REF!,2,FALSE)</f>
        <v>18 Dec 2024</v>
      </c>
      <c r="C816" s="186" t="s">
        <v>1059</v>
      </c>
      <c r="E816" s="180" t="str">
        <f>VLOOKUP(C816,#REF!,6,FALSE)</f>
        <v>EDF ENERGY CUSTOMERS PLC</v>
      </c>
      <c r="F816" s="183"/>
      <c r="G816" s="184">
        <f>SUMIF(#REF!,C816,#REF!)</f>
        <v>376.55</v>
      </c>
      <c r="I816" s="2" t="str">
        <f>VLOOKUP(C816,#REF!,10,FALSE)</f>
        <v>Wigston Fields (The Poplars)</v>
      </c>
      <c r="K816" s="180" t="str">
        <f>VLOOKUP(C816,#REF!,12,FALSE)</f>
        <v>Electricity</v>
      </c>
    </row>
    <row r="817" spans="1:11" x14ac:dyDescent="0.25">
      <c r="A817" s="182" t="str">
        <f>VLOOKUP(C817,#REF!,2,FALSE)</f>
        <v>18 Dec 2024</v>
      </c>
      <c r="C817" s="186" t="s">
        <v>1060</v>
      </c>
      <c r="E817" s="180" t="str">
        <f>VLOOKUP(C817,#REF!,6,FALSE)</f>
        <v>LEICS C C PENSION FUND</v>
      </c>
      <c r="F817" s="183"/>
      <c r="G817" s="184">
        <f>SUMIF(#REF!,C817,#REF!)</f>
        <v>55817.88</v>
      </c>
      <c r="I817" s="2" t="str">
        <f>VLOOKUP(C817,#REF!,10,FALSE)</f>
        <v>Non Distributed Costs</v>
      </c>
      <c r="K817" s="180" t="str">
        <f>VLOOKUP(C817,#REF!,12,FALSE)</f>
        <v>Actuarial Strain Capital Cost</v>
      </c>
    </row>
    <row r="818" spans="1:11" x14ac:dyDescent="0.25">
      <c r="A818" s="182" t="str">
        <f>VLOOKUP(C818,#REF!,2,FALSE)</f>
        <v>18 Dec 2024</v>
      </c>
      <c r="C818" s="186" t="s">
        <v>1061</v>
      </c>
      <c r="E818" s="180" t="str">
        <f>VLOOKUP(C818,#REF!,6,FALSE)</f>
        <v>HINCKLEY &amp; BOSWORTH B C</v>
      </c>
      <c r="F818" s="183"/>
      <c r="G818" s="184">
        <f>SUMIF(#REF!,C818,#REF!)</f>
        <v>281.63</v>
      </c>
      <c r="I818" s="2" t="str">
        <f>VLOOKUP(C818,#REF!,10,FALSE)</f>
        <v>Economic Development</v>
      </c>
      <c r="K818" s="180" t="str">
        <f>VLOOKUP(C818,#REF!,12,FALSE)</f>
        <v>Town Centre Events</v>
      </c>
    </row>
    <row r="819" spans="1:11" x14ac:dyDescent="0.25">
      <c r="A819" s="182" t="str">
        <f>VLOOKUP(C819,#REF!,2,FALSE)</f>
        <v>18 Dec 2024</v>
      </c>
      <c r="C819" s="186" t="s">
        <v>1062</v>
      </c>
      <c r="E819" s="180" t="str">
        <f>VLOOKUP(C819,#REF!,6,FALSE)</f>
        <v>Fusion Medical Service Ltd</v>
      </c>
      <c r="F819" s="183"/>
      <c r="G819" s="184">
        <f>SUMIF(#REF!,C819,#REF!)</f>
        <v>380</v>
      </c>
      <c r="I819" s="2" t="str">
        <f>VLOOKUP(C819,#REF!,10,FALSE)</f>
        <v>Economic Development</v>
      </c>
      <c r="K819" s="180" t="str">
        <f>VLOOKUP(C819,#REF!,12,FALSE)</f>
        <v>Town Centre Events</v>
      </c>
    </row>
    <row r="820" spans="1:11" x14ac:dyDescent="0.25">
      <c r="A820" s="182" t="str">
        <f>VLOOKUP(C820,#REF!,2,FALSE)</f>
        <v>18 Dec 2024</v>
      </c>
      <c r="C820" s="186" t="s">
        <v>1063</v>
      </c>
      <c r="E820" s="180" t="str">
        <f>VLOOKUP(C820,#REF!,6,FALSE)</f>
        <v>Certas Energy</v>
      </c>
      <c r="F820" s="183"/>
      <c r="G820" s="184">
        <f>SUMIF(#REF!,C820,#REF!)</f>
        <v>747.19</v>
      </c>
      <c r="I820" s="2" t="str">
        <f>VLOOKUP(C820,#REF!,10,FALSE)</f>
        <v>Mechanics Workshop</v>
      </c>
      <c r="K820" s="180" t="str">
        <f>VLOOKUP(C820,#REF!,12,FALSE)</f>
        <v>Heating Oil</v>
      </c>
    </row>
    <row r="821" spans="1:11" x14ac:dyDescent="0.25">
      <c r="A821" s="182" t="str">
        <f>VLOOKUP(C821,#REF!,2,FALSE)</f>
        <v>18 Dec 2024</v>
      </c>
      <c r="C821" s="186" t="s">
        <v>1064</v>
      </c>
      <c r="E821" s="180" t="str">
        <f>VLOOKUP(C821,#REF!,6,FALSE)</f>
        <v>QS Recruitment Ltd</v>
      </c>
      <c r="F821" s="183"/>
      <c r="G821" s="184">
        <f>SUMIF(#REF!,C821,#REF!)</f>
        <v>1103.74</v>
      </c>
      <c r="I821" s="2" t="str">
        <f>VLOOKUP(C821,#REF!,10,FALSE)</f>
        <v>Refuse Collection</v>
      </c>
      <c r="K821" s="180" t="str">
        <f>VLOOKUP(C821,#REF!,12,FALSE)</f>
        <v>Hired Staff</v>
      </c>
    </row>
    <row r="822" spans="1:11" x14ac:dyDescent="0.25">
      <c r="A822" s="182" t="str">
        <f>VLOOKUP(C822,#REF!,2,FALSE)</f>
        <v>18 Dec 2024</v>
      </c>
      <c r="C822" s="186" t="s">
        <v>1065</v>
      </c>
      <c r="E822" s="180" t="str">
        <f>VLOOKUP(C822,#REF!,6,FALSE)</f>
        <v>QS Recruitment Ltd</v>
      </c>
      <c r="F822" s="183"/>
      <c r="G822" s="184">
        <f>SUMIF(#REF!,C822,#REF!)</f>
        <v>3869.96</v>
      </c>
      <c r="I822" s="2" t="str">
        <f>VLOOKUP(C822,#REF!,10,FALSE)</f>
        <v>Refuse Collection</v>
      </c>
      <c r="K822" s="180" t="str">
        <f>VLOOKUP(C822,#REF!,12,FALSE)</f>
        <v>Hired Staff</v>
      </c>
    </row>
    <row r="823" spans="1:11" x14ac:dyDescent="0.25">
      <c r="A823" s="182" t="str">
        <f>VLOOKUP(C823,#REF!,2,FALSE)</f>
        <v>18 Dec 2024</v>
      </c>
      <c r="C823" s="186" t="s">
        <v>1066</v>
      </c>
      <c r="E823" s="180" t="str">
        <f>VLOOKUP(C823,#REF!,6,FALSE)</f>
        <v>Oakberry Trees Ltd</v>
      </c>
      <c r="F823" s="183"/>
      <c r="G823" s="184">
        <f>SUMIF(#REF!,C823,#REF!)</f>
        <v>2640</v>
      </c>
      <c r="I823" s="2" t="str">
        <f>VLOOKUP(C823,#REF!,10,FALSE)</f>
        <v>Economic Development</v>
      </c>
      <c r="K823" s="180" t="str">
        <f>VLOOKUP(C823,#REF!,12,FALSE)</f>
        <v>Christmas Lights</v>
      </c>
    </row>
    <row r="824" spans="1:11" x14ac:dyDescent="0.25">
      <c r="A824" s="182" t="str">
        <f>VLOOKUP(C824,#REF!,2,FALSE)</f>
        <v>18 Dec 2024</v>
      </c>
      <c r="C824" s="186" t="s">
        <v>1067</v>
      </c>
      <c r="E824" s="180" t="str">
        <f>VLOOKUP(C824,#REF!,6,FALSE)</f>
        <v>Total Gas &amp; Power</v>
      </c>
      <c r="F824" s="183"/>
      <c r="G824" s="184">
        <f>SUMIF(#REF!,C824,#REF!)</f>
        <v>251.04</v>
      </c>
      <c r="I824" s="2" t="str">
        <f>VLOOKUP(C824,#REF!,10,FALSE)</f>
        <v>Uplands Park</v>
      </c>
      <c r="K824" s="180" t="str">
        <f>VLOOKUP(C824,#REF!,12,FALSE)</f>
        <v>Gas</v>
      </c>
    </row>
    <row r="825" spans="1:11" x14ac:dyDescent="0.25">
      <c r="A825" s="182" t="str">
        <f>VLOOKUP(C825,#REF!,2,FALSE)</f>
        <v>18 Dec 2024</v>
      </c>
      <c r="C825" s="186" t="s">
        <v>1068</v>
      </c>
      <c r="E825" s="180" t="str">
        <f>VLOOKUP(C825,#REF!,6,FALSE)</f>
        <v>Total Gas &amp; Power</v>
      </c>
      <c r="F825" s="183"/>
      <c r="G825" s="184">
        <f>SUMIF(#REF!,C825,#REF!)</f>
        <v>1695.7</v>
      </c>
      <c r="I825" s="2" t="str">
        <f>VLOOKUP(C825,#REF!,10,FALSE)</f>
        <v>Kings Drive Older Person Serv</v>
      </c>
      <c r="K825" s="180" t="str">
        <f>VLOOKUP(C825,#REF!,12,FALSE)</f>
        <v>Gas</v>
      </c>
    </row>
    <row r="826" spans="1:11" x14ac:dyDescent="0.25">
      <c r="A826" s="182" t="str">
        <f>VLOOKUP(C826,#REF!,2,FALSE)</f>
        <v>18 Dec 2024</v>
      </c>
      <c r="C826" s="186" t="s">
        <v>1069</v>
      </c>
      <c r="E826" s="180" t="str">
        <f>VLOOKUP(C826,#REF!,6,FALSE)</f>
        <v>Total Gas &amp; Power</v>
      </c>
      <c r="F826" s="183"/>
      <c r="G826" s="184">
        <f>SUMIF(#REF!,C826,#REF!)</f>
        <v>1462.25</v>
      </c>
      <c r="I826" s="2" t="str">
        <f>VLOOKUP(C826,#REF!,10,FALSE)</f>
        <v>Marriott House OlderPersonServ</v>
      </c>
      <c r="K826" s="180" t="str">
        <f>VLOOKUP(C826,#REF!,12,FALSE)</f>
        <v>Gas</v>
      </c>
    </row>
    <row r="827" spans="1:11" x14ac:dyDescent="0.25">
      <c r="A827" s="182" t="str">
        <f>VLOOKUP(C827,#REF!,2,FALSE)</f>
        <v>18 Dec 2024</v>
      </c>
      <c r="C827" s="186" t="s">
        <v>1070</v>
      </c>
      <c r="E827" s="180" t="str">
        <f>VLOOKUP(C827,#REF!,6,FALSE)</f>
        <v>Inform Holdings Ltd</v>
      </c>
      <c r="F827" s="183"/>
      <c r="G827" s="184">
        <f>SUMIF(#REF!,C827,#REF!)</f>
        <v>5000</v>
      </c>
      <c r="I827" s="2" t="str">
        <f>VLOOKUP(C827,#REF!,10,FALSE)</f>
        <v>Council Tax</v>
      </c>
      <c r="K827" s="180" t="str">
        <f>VLOOKUP(C827,#REF!,12,FALSE)</f>
        <v>Professional Services</v>
      </c>
    </row>
    <row r="828" spans="1:11" x14ac:dyDescent="0.25">
      <c r="A828" s="182" t="str">
        <f>VLOOKUP(C828,#REF!,2,FALSE)</f>
        <v>18 Dec 2024</v>
      </c>
      <c r="C828" s="186" t="s">
        <v>1071</v>
      </c>
      <c r="E828" s="180" t="str">
        <f>VLOOKUP(C828,#REF!,6,FALSE)</f>
        <v>Broad Oak Properties Limited</v>
      </c>
      <c r="F828" s="183"/>
      <c r="G828" s="184">
        <f>SUMIF(#REF!,C828,#REF!)</f>
        <v>7835.41</v>
      </c>
      <c r="I828" s="2" t="str">
        <f>VLOOKUP(C828,#REF!,10,FALSE)</f>
        <v>Social Housing Decarbonisation</v>
      </c>
      <c r="K828" s="180" t="str">
        <f>VLOOKUP(C828,#REF!,12,FALSE)</f>
        <v>Grant/Loan Payments</v>
      </c>
    </row>
    <row r="829" spans="1:11" x14ac:dyDescent="0.25">
      <c r="A829" s="182" t="str">
        <f>VLOOKUP(C829,#REF!,2,FALSE)</f>
        <v>18 Dec 2024</v>
      </c>
      <c r="C829" s="186" t="s">
        <v>1072</v>
      </c>
      <c r="E829" s="180" t="str">
        <f>VLOOKUP(C829,#REF!,6,FALSE)</f>
        <v>Broad Oak Properties Limited</v>
      </c>
      <c r="F829" s="183"/>
      <c r="G829" s="184">
        <f>SUMIF(#REF!,C829,#REF!)</f>
        <v>7668.21</v>
      </c>
      <c r="I829" s="2" t="str">
        <f>VLOOKUP(C829,#REF!,10,FALSE)</f>
        <v>Social Housing Decarbonisation</v>
      </c>
      <c r="K829" s="180" t="str">
        <f>VLOOKUP(C829,#REF!,12,FALSE)</f>
        <v>Grant/Loan Payments</v>
      </c>
    </row>
    <row r="830" spans="1:11" x14ac:dyDescent="0.25">
      <c r="A830" s="182" t="str">
        <f>VLOOKUP(C830,#REF!,2,FALSE)</f>
        <v>18 Dec 2024</v>
      </c>
      <c r="C830" s="186" t="s">
        <v>1073</v>
      </c>
      <c r="E830" s="180" t="str">
        <f>VLOOKUP(C830,#REF!,6,FALSE)</f>
        <v>Broad Oak Properties Limited</v>
      </c>
      <c r="F830" s="183"/>
      <c r="G830" s="184">
        <f>SUMIF(#REF!,C830,#REF!)</f>
        <v>8190.71</v>
      </c>
      <c r="I830" s="2" t="str">
        <f>VLOOKUP(C830,#REF!,10,FALSE)</f>
        <v>Social Housing Decarbonisation</v>
      </c>
      <c r="K830" s="180" t="str">
        <f>VLOOKUP(C830,#REF!,12,FALSE)</f>
        <v>Grant/Loan Payments</v>
      </c>
    </row>
    <row r="831" spans="1:11" x14ac:dyDescent="0.25">
      <c r="A831" s="182" t="str">
        <f>VLOOKUP(C831,#REF!,2,FALSE)</f>
        <v>18 Dec 2024</v>
      </c>
      <c r="C831" s="186" t="s">
        <v>1074</v>
      </c>
      <c r="E831" s="180" t="str">
        <f>VLOOKUP(C831,#REF!,6,FALSE)</f>
        <v>Broad Oak Properties Limited</v>
      </c>
      <c r="F831" s="183"/>
      <c r="G831" s="184">
        <f>SUMIF(#REF!,C831,#REF!)</f>
        <v>7783.16</v>
      </c>
      <c r="I831" s="2" t="str">
        <f>VLOOKUP(C831,#REF!,10,FALSE)</f>
        <v>Social Housing Decarbonisation</v>
      </c>
      <c r="K831" s="180" t="str">
        <f>VLOOKUP(C831,#REF!,12,FALSE)</f>
        <v>Grant/Loan Payments</v>
      </c>
    </row>
    <row r="832" spans="1:11" x14ac:dyDescent="0.25">
      <c r="A832" s="182" t="str">
        <f>VLOOKUP(C832,#REF!,2,FALSE)</f>
        <v>18 Dec 2024</v>
      </c>
      <c r="C832" s="186" t="s">
        <v>1075</v>
      </c>
      <c r="E832" s="180" t="str">
        <f>VLOOKUP(C832,#REF!,6,FALSE)</f>
        <v>Total Gas &amp; Power</v>
      </c>
      <c r="F832" s="183"/>
      <c r="G832" s="184">
        <f>SUMIF(#REF!,C832,#REF!)</f>
        <v>326.44</v>
      </c>
      <c r="I832" s="2" t="str">
        <f>VLOOKUP(C832,#REF!,10,FALSE)</f>
        <v>Coombe Park</v>
      </c>
      <c r="K832" s="180" t="str">
        <f>VLOOKUP(C832,#REF!,12,FALSE)</f>
        <v>Gas</v>
      </c>
    </row>
    <row r="833" spans="1:11" x14ac:dyDescent="0.25">
      <c r="A833" s="182" t="str">
        <f>VLOOKUP(C833,#REF!,2,FALSE)</f>
        <v>18 Dec 2024</v>
      </c>
      <c r="C833" s="186" t="s">
        <v>1076</v>
      </c>
      <c r="E833" s="180" t="str">
        <f>VLOOKUP(C833,#REF!,6,FALSE)</f>
        <v>Total Gas &amp; Power</v>
      </c>
      <c r="F833" s="183"/>
      <c r="G833" s="184">
        <f>SUMIF(#REF!,C833,#REF!)</f>
        <v>259.8</v>
      </c>
      <c r="I833" s="2" t="str">
        <f>VLOOKUP(C833,#REF!,10,FALSE)</f>
        <v>Bushloe House Council Offices</v>
      </c>
      <c r="K833" s="180" t="str">
        <f>VLOOKUP(C833,#REF!,12,FALSE)</f>
        <v>Gas</v>
      </c>
    </row>
    <row r="834" spans="1:11" x14ac:dyDescent="0.25">
      <c r="A834" s="182" t="str">
        <f>VLOOKUP(C834,#REF!,2,FALSE)</f>
        <v>18 Dec 2024</v>
      </c>
      <c r="C834" s="186" t="s">
        <v>1077</v>
      </c>
      <c r="E834" s="180" t="str">
        <f>VLOOKUP(C834,#REF!,6,FALSE)</f>
        <v>Total Gas &amp; Power</v>
      </c>
      <c r="F834" s="183"/>
      <c r="G834" s="184">
        <f>SUMIF(#REF!,C834,#REF!)</f>
        <v>3579.23</v>
      </c>
      <c r="I834" s="2" t="str">
        <f>VLOOKUP(C834,#REF!,10,FALSE)</f>
        <v>Churchill Clse OlderPersonServ</v>
      </c>
      <c r="K834" s="180" t="str">
        <f>VLOOKUP(C834,#REF!,12,FALSE)</f>
        <v>Gas</v>
      </c>
    </row>
    <row r="835" spans="1:11" x14ac:dyDescent="0.25">
      <c r="A835" s="182" t="str">
        <f>VLOOKUP(C835,#REF!,2,FALSE)</f>
        <v>18 Dec 2024</v>
      </c>
      <c r="C835" s="186" t="s">
        <v>1078</v>
      </c>
      <c r="E835" s="180" t="str">
        <f>VLOOKUP(C835,#REF!,6,FALSE)</f>
        <v>Hags-Smp Limited</v>
      </c>
      <c r="F835" s="183"/>
      <c r="G835" s="184">
        <f>SUMIF(#REF!,C835,#REF!)</f>
        <v>1906.5</v>
      </c>
      <c r="I835" s="2" t="str">
        <f>VLOOKUP(C835,#REF!,10,FALSE)</f>
        <v>Play Are Refurbishment</v>
      </c>
      <c r="K835" s="180" t="str">
        <f>VLOOKUP(C835,#REF!,12,FALSE)</f>
        <v>Premises Repair Contractors</v>
      </c>
    </row>
    <row r="836" spans="1:11" x14ac:dyDescent="0.25">
      <c r="A836" s="182" t="str">
        <f>VLOOKUP(C836,#REF!,2,FALSE)</f>
        <v>18 Dec 2024</v>
      </c>
      <c r="C836" s="186" t="s">
        <v>1079</v>
      </c>
      <c r="E836" s="180" t="str">
        <f>VLOOKUP(C836,#REF!,6,FALSE)</f>
        <v>Paige Murney Boxing</v>
      </c>
      <c r="F836" s="183"/>
      <c r="G836" s="184">
        <f>SUMIF(#REF!,C836,#REF!)</f>
        <v>700</v>
      </c>
      <c r="I836" s="2" t="str">
        <f>VLOOKUP(C836,#REF!,10,FALSE)</f>
        <v>UK Shared Prosperity Fund</v>
      </c>
      <c r="K836" s="180" t="str">
        <f>VLOOKUP(C836,#REF!,12,FALSE)</f>
        <v>Communities Health &amp; Wellbeing</v>
      </c>
    </row>
    <row r="837" spans="1:11" x14ac:dyDescent="0.25">
      <c r="A837" s="182" t="str">
        <f>VLOOKUP(C837,#REF!,2,FALSE)</f>
        <v>18 Dec 2024</v>
      </c>
      <c r="C837" s="186" t="s">
        <v>1080</v>
      </c>
      <c r="E837" s="180" t="str">
        <f>VLOOKUP(C837,#REF!,6,FALSE)</f>
        <v>Racecourse LTD</v>
      </c>
      <c r="F837" s="183"/>
      <c r="G837" s="184">
        <f>SUMIF(#REF!,C837,#REF!)</f>
        <v>1764</v>
      </c>
      <c r="I837" s="2" t="str">
        <f>VLOOKUP(C837,#REF!,10,FALSE)</f>
        <v>Homelessness</v>
      </c>
      <c r="K837" s="180" t="str">
        <f>VLOOKUP(C837,#REF!,12,FALSE)</f>
        <v>Emergency Accomodation</v>
      </c>
    </row>
    <row r="838" spans="1:11" x14ac:dyDescent="0.25">
      <c r="A838" s="182" t="str">
        <f>VLOOKUP(C838,#REF!,2,FALSE)</f>
        <v>18 Dec 2024</v>
      </c>
      <c r="C838" s="186" t="s">
        <v>1081</v>
      </c>
      <c r="E838" s="180" t="str">
        <f>VLOOKUP(C838,#REF!,6,FALSE)</f>
        <v>BT  PAYMENT SERVICES LTD</v>
      </c>
      <c r="F838" s="183"/>
      <c r="G838" s="184">
        <f>SUMIF(#REF!,C838,#REF!)</f>
        <v>1384.73</v>
      </c>
      <c r="I838" s="2" t="str">
        <f>VLOOKUP(C838,#REF!,10,FALSE)</f>
        <v>ICT Section</v>
      </c>
      <c r="K838" s="180" t="str">
        <f>VLOOKUP(C838,#REF!,12,FALSE)</f>
        <v>Telephone Network Charges</v>
      </c>
    </row>
    <row r="839" spans="1:11" x14ac:dyDescent="0.25">
      <c r="A839" s="182" t="str">
        <f>VLOOKUP(C839,#REF!,2,FALSE)</f>
        <v>18 Dec 2024</v>
      </c>
      <c r="C839" s="186" t="s">
        <v>1082</v>
      </c>
      <c r="E839" s="180" t="str">
        <f>VLOOKUP(C839,#REF!,6,FALSE)</f>
        <v>WESTCOTES HOUSE LTD</v>
      </c>
      <c r="F839" s="183"/>
      <c r="G839" s="184">
        <f>SUMIF(#REF!,C839,#REF!)</f>
        <v>1200</v>
      </c>
      <c r="I839" s="2" t="str">
        <f>VLOOKUP(C839,#REF!,10,FALSE)</f>
        <v>Homelessness</v>
      </c>
      <c r="K839" s="180" t="str">
        <f>VLOOKUP(C839,#REF!,12,FALSE)</f>
        <v>Emergency Accomodation</v>
      </c>
    </row>
    <row r="840" spans="1:11" x14ac:dyDescent="0.25">
      <c r="A840" s="182" t="str">
        <f>VLOOKUP(C840,#REF!,2,FALSE)</f>
        <v>18 Dec 2024</v>
      </c>
      <c r="C840" s="186" t="s">
        <v>1083</v>
      </c>
      <c r="E840" s="180" t="str">
        <f>VLOOKUP(C840,#REF!,6,FALSE)</f>
        <v>Broad Oak Properties Limited</v>
      </c>
      <c r="F840" s="183"/>
      <c r="G840" s="184">
        <f>SUMIF(#REF!,C840,#REF!)</f>
        <v>8190.71</v>
      </c>
      <c r="I840" s="2" t="str">
        <f>VLOOKUP(C840,#REF!,10,FALSE)</f>
        <v>Social Housing Decarbonisation</v>
      </c>
      <c r="K840" s="180" t="str">
        <f>VLOOKUP(C840,#REF!,12,FALSE)</f>
        <v>Grant/Loan Payments</v>
      </c>
    </row>
    <row r="841" spans="1:11" x14ac:dyDescent="0.25">
      <c r="A841" s="182" t="str">
        <f>VLOOKUP(C841,#REF!,2,FALSE)</f>
        <v>18 Dec 2024</v>
      </c>
      <c r="C841" s="186" t="s">
        <v>1084</v>
      </c>
      <c r="E841" s="180" t="str">
        <f>VLOOKUP(C841,#REF!,6,FALSE)</f>
        <v>PERCY LORD &amp; SON LTD</v>
      </c>
      <c r="F841" s="183"/>
      <c r="G841" s="184">
        <f>SUMIF(#REF!,C841,#REF!)</f>
        <v>298.5</v>
      </c>
      <c r="I841" s="2" t="str">
        <f>VLOOKUP(C841,#REF!,10,FALSE)</f>
        <v>Homelessness</v>
      </c>
      <c r="K841" s="180" t="str">
        <f>VLOOKUP(C841,#REF!,12,FALSE)</f>
        <v>New Equipment</v>
      </c>
    </row>
    <row r="842" spans="1:11" x14ac:dyDescent="0.25">
      <c r="A842" s="182" t="str">
        <f>VLOOKUP(C842,#REF!,2,FALSE)</f>
        <v>18 Dec 2024</v>
      </c>
      <c r="C842" s="186" t="s">
        <v>1085</v>
      </c>
      <c r="E842" s="180" t="str">
        <f>VLOOKUP(C842,#REF!,6,FALSE)</f>
        <v xml:space="preserve">VENN GROUP </v>
      </c>
      <c r="F842" s="183"/>
      <c r="G842" s="184">
        <f>SUMIF(#REF!,C842,#REF!)</f>
        <v>1210.8800000000001</v>
      </c>
      <c r="I842" s="2" t="str">
        <f>VLOOKUP(C842,#REF!,10,FALSE)</f>
        <v>NNDR</v>
      </c>
      <c r="K842" s="180" t="str">
        <f>VLOOKUP(C842,#REF!,12,FALSE)</f>
        <v>Hired Staff</v>
      </c>
    </row>
    <row r="843" spans="1:11" x14ac:dyDescent="0.25">
      <c r="A843" s="182" t="str">
        <f>VLOOKUP(C843,#REF!,2,FALSE)</f>
        <v>18 Dec 2024</v>
      </c>
      <c r="C843" s="186" t="s">
        <v>1086</v>
      </c>
      <c r="E843" s="180" t="str">
        <f>VLOOKUP(C843,#REF!,6,FALSE)</f>
        <v>Racecourse LTD</v>
      </c>
      <c r="F843" s="183"/>
      <c r="G843" s="184">
        <f>SUMIF(#REF!,C843,#REF!)</f>
        <v>1176</v>
      </c>
      <c r="I843" s="2" t="str">
        <f>VLOOKUP(C843,#REF!,10,FALSE)</f>
        <v>Homelessness</v>
      </c>
      <c r="K843" s="180" t="str">
        <f>VLOOKUP(C843,#REF!,12,FALSE)</f>
        <v>Emergency Accomodation</v>
      </c>
    </row>
    <row r="844" spans="1:11" x14ac:dyDescent="0.25">
      <c r="A844" s="182" t="str">
        <f>VLOOKUP(C844,#REF!,2,FALSE)</f>
        <v>18 Dec 2024</v>
      </c>
      <c r="C844" s="186" t="s">
        <v>1087</v>
      </c>
      <c r="E844" s="180" t="str">
        <f>VLOOKUP(C844,#REF!,6,FALSE)</f>
        <v>Vodafone - Air Telecom</v>
      </c>
      <c r="F844" s="183"/>
      <c r="G844" s="184">
        <f>SUMIF(#REF!,C844,#REF!)</f>
        <v>320.22000000000003</v>
      </c>
      <c r="I844" s="2" t="str">
        <f>VLOOKUP(C844,#REF!,10,FALSE)</f>
        <v>Mobile Phone Holding Acco</v>
      </c>
      <c r="K844" s="180" t="str">
        <f>VLOOKUP(C844,#REF!,12,FALSE)</f>
        <v>Mobile Phones</v>
      </c>
    </row>
    <row r="845" spans="1:11" x14ac:dyDescent="0.25">
      <c r="A845" s="182" t="str">
        <f>VLOOKUP(C845,#REF!,2,FALSE)</f>
        <v>18 Dec 2024</v>
      </c>
      <c r="C845" s="186" t="s">
        <v>1088</v>
      </c>
      <c r="E845" s="180" t="str">
        <f>VLOOKUP(C845,#REF!,6,FALSE)</f>
        <v>Business Smart Solutions</v>
      </c>
      <c r="F845" s="183"/>
      <c r="G845" s="184">
        <f>SUMIF(#REF!,C845,#REF!)</f>
        <v>2375</v>
      </c>
      <c r="I845" s="2" t="str">
        <f>VLOOKUP(C845,#REF!,10,FALSE)</f>
        <v>Revenues and Benefits Manager</v>
      </c>
      <c r="K845" s="180" t="str">
        <f>VLOOKUP(C845,#REF!,12,FALSE)</f>
        <v>Hired Staff</v>
      </c>
    </row>
    <row r="846" spans="1:11" x14ac:dyDescent="0.25">
      <c r="A846" s="182" t="str">
        <f>VLOOKUP(C846,#REF!,2,FALSE)</f>
        <v>30 Nov 2024</v>
      </c>
      <c r="C846" s="186" t="s">
        <v>1089</v>
      </c>
      <c r="E846" s="180" t="str">
        <f>VLOOKUP(C846,#REF!,6,FALSE)</f>
        <v>Focus Consultants 2010 LLP</v>
      </c>
      <c r="F846" s="183"/>
      <c r="G846" s="184">
        <f>SUMIF(#REF!,C846,#REF!)</f>
        <v>-1558.08</v>
      </c>
      <c r="I846" s="2" t="str">
        <f>VLOOKUP(C846,#REF!,10,FALSE)</f>
        <v>Disabled Adaptations</v>
      </c>
      <c r="K846" s="180" t="str">
        <f>VLOOKUP(C846,#REF!,12,FALSE)</f>
        <v>Premises Repair Contractors</v>
      </c>
    </row>
    <row r="847" spans="1:11" x14ac:dyDescent="0.25">
      <c r="A847" s="182" t="str">
        <f>VLOOKUP(C847,#REF!,2,FALSE)</f>
        <v>18 Dec 2024</v>
      </c>
      <c r="C847" s="186" t="s">
        <v>1090</v>
      </c>
      <c r="E847" s="180" t="str">
        <f>VLOOKUP(C847,#REF!,6,FALSE)</f>
        <v>Vodafone Limited (Cable &amp; Wireless)</v>
      </c>
      <c r="F847" s="183"/>
      <c r="G847" s="184">
        <f>SUMIF(#REF!,C847,#REF!)</f>
        <v>2595.9</v>
      </c>
      <c r="I847" s="2" t="str">
        <f>VLOOKUP(C847,#REF!,10,FALSE)</f>
        <v>Telephone holding acc</v>
      </c>
      <c r="K847" s="180" t="str">
        <f>VLOOKUP(C847,#REF!,12,FALSE)</f>
        <v>Telephone Bills</v>
      </c>
    </row>
    <row r="848" spans="1:11" x14ac:dyDescent="0.25">
      <c r="A848" s="182" t="str">
        <f>VLOOKUP(C848,#REF!,2,FALSE)</f>
        <v>18 Dec 2024</v>
      </c>
      <c r="C848" s="186" t="s">
        <v>1091</v>
      </c>
      <c r="E848" s="180" t="str">
        <f>VLOOKUP(C848,#REF!,6,FALSE)</f>
        <v>COMMERCIAL LTD</v>
      </c>
      <c r="F848" s="183"/>
      <c r="G848" s="184">
        <f>SUMIF(#REF!,C848,#REF!)</f>
        <v>-484.22</v>
      </c>
      <c r="I848" s="2" t="str">
        <f>VLOOKUP(C848,#REF!,10,FALSE)</f>
        <v>Postage Holding Account</v>
      </c>
      <c r="K848" s="180" t="str">
        <f>VLOOKUP(C848,#REF!,12,FALSE)</f>
        <v>Printing &amp; Stationery</v>
      </c>
    </row>
    <row r="849" spans="1:11" x14ac:dyDescent="0.25">
      <c r="A849" s="182" t="str">
        <f>VLOOKUP(C849,#REF!,2,FALSE)</f>
        <v>18 Dec 2024</v>
      </c>
      <c r="C849" s="186" t="s">
        <v>1092</v>
      </c>
      <c r="E849" s="180" t="str">
        <f>VLOOKUP(C849,#REF!,6,FALSE)</f>
        <v>LEICS C C PENSION FUND</v>
      </c>
      <c r="F849" s="183"/>
      <c r="G849" s="184">
        <f>SUMIF(#REF!,C849,#REF!)</f>
        <v>72691.66</v>
      </c>
      <c r="I849" s="2" t="str">
        <f>VLOOKUP(C849,#REF!,10,FALSE)</f>
        <v>Non Distributed Costs</v>
      </c>
      <c r="K849" s="180" t="str">
        <f>VLOOKUP(C849,#REF!,12,FALSE)</f>
        <v>Actuarial Strain Capital Cost</v>
      </c>
    </row>
    <row r="850" spans="1:11" x14ac:dyDescent="0.25">
      <c r="A850" s="182" t="str">
        <f>VLOOKUP(C850,#REF!,2,FALSE)</f>
        <v>18 Dec 2024</v>
      </c>
      <c r="C850" s="186" t="s">
        <v>1093</v>
      </c>
      <c r="E850" s="180" t="str">
        <f>VLOOKUP(C850,#REF!,6,FALSE)</f>
        <v>Thorn Baker Ltd</v>
      </c>
      <c r="F850" s="183"/>
      <c r="G850" s="184">
        <f>SUMIF(#REF!,C850,#REF!)</f>
        <v>702</v>
      </c>
      <c r="I850" s="2" t="str">
        <f>VLOOKUP(C850,#REF!,10,FALSE)</f>
        <v>Grounds Maintenance Holding Ac</v>
      </c>
      <c r="K850" s="180" t="str">
        <f>VLOOKUP(C850,#REF!,12,FALSE)</f>
        <v>Hired Staff</v>
      </c>
    </row>
    <row r="851" spans="1:11" x14ac:dyDescent="0.25">
      <c r="A851" s="182" t="str">
        <f>VLOOKUP(C851,#REF!,2,FALSE)</f>
        <v>18 Dec 2024</v>
      </c>
      <c r="C851" s="186" t="s">
        <v>1094</v>
      </c>
      <c r="E851" s="180" t="str">
        <f>VLOOKUP(C851,#REF!,6,FALSE)</f>
        <v>Thorn Baker Ltd</v>
      </c>
      <c r="F851" s="183"/>
      <c r="G851" s="184">
        <f>SUMIF(#REF!,C851,#REF!)</f>
        <v>692.64</v>
      </c>
      <c r="I851" s="2" t="str">
        <f>VLOOKUP(C851,#REF!,10,FALSE)</f>
        <v>Grounds Maintenance Holding Ac</v>
      </c>
      <c r="K851" s="180" t="str">
        <f>VLOOKUP(C851,#REF!,12,FALSE)</f>
        <v>Hired Staff</v>
      </c>
    </row>
    <row r="852" spans="1:11" x14ac:dyDescent="0.25">
      <c r="A852" s="182" t="str">
        <f>VLOOKUP(C852,#REF!,2,FALSE)</f>
        <v>18 Dec 2024</v>
      </c>
      <c r="C852" s="186" t="s">
        <v>1095</v>
      </c>
      <c r="E852" s="180" t="str">
        <f>VLOOKUP(C852,#REF!,6,FALSE)</f>
        <v>Aylestone Park Hotel</v>
      </c>
      <c r="F852" s="183"/>
      <c r="G852" s="184">
        <f>SUMIF(#REF!,C852,#REF!)</f>
        <v>1120</v>
      </c>
      <c r="I852" s="2" t="str">
        <f>VLOOKUP(C852,#REF!,10,FALSE)</f>
        <v>Homelessness</v>
      </c>
      <c r="K852" s="180" t="str">
        <f>VLOOKUP(C852,#REF!,12,FALSE)</f>
        <v>Emergency Accomodation</v>
      </c>
    </row>
    <row r="853" spans="1:11" x14ac:dyDescent="0.25">
      <c r="A853" s="182" t="str">
        <f>VLOOKUP(C853,#REF!,2,FALSE)</f>
        <v>18 Dec 2024</v>
      </c>
      <c r="C853" s="186" t="s">
        <v>1096</v>
      </c>
      <c r="E853" s="180" t="str">
        <f>VLOOKUP(C853,#REF!,6,FALSE)</f>
        <v>Aylestone Park Hotel</v>
      </c>
      <c r="F853" s="183"/>
      <c r="G853" s="184">
        <f>SUMIF(#REF!,C853,#REF!)</f>
        <v>1260</v>
      </c>
      <c r="I853" s="2" t="str">
        <f>VLOOKUP(C853,#REF!,10,FALSE)</f>
        <v>Homelessness</v>
      </c>
      <c r="K853" s="180" t="str">
        <f>VLOOKUP(C853,#REF!,12,FALSE)</f>
        <v>Emergency Accomodation</v>
      </c>
    </row>
    <row r="854" spans="1:11" x14ac:dyDescent="0.25">
      <c r="A854" s="182" t="str">
        <f>VLOOKUP(C854,#REF!,2,FALSE)</f>
        <v>18 Dec 2024</v>
      </c>
      <c r="C854" s="186" t="s">
        <v>1097</v>
      </c>
      <c r="E854" s="180" t="str">
        <f>VLOOKUP(C854,#REF!,6,FALSE)</f>
        <v>Aylestone Park Hotel</v>
      </c>
      <c r="F854" s="183"/>
      <c r="G854" s="184">
        <f>SUMIF(#REF!,C854,#REF!)</f>
        <v>1120</v>
      </c>
      <c r="I854" s="2" t="str">
        <f>VLOOKUP(C854,#REF!,10,FALSE)</f>
        <v>Homelessness</v>
      </c>
      <c r="K854" s="180" t="str">
        <f>VLOOKUP(C854,#REF!,12,FALSE)</f>
        <v>Emergency Accomodation</v>
      </c>
    </row>
    <row r="855" spans="1:11" x14ac:dyDescent="0.25">
      <c r="A855" s="182" t="str">
        <f>VLOOKUP(C855,#REF!,2,FALSE)</f>
        <v>18 Dec 2024</v>
      </c>
      <c r="C855" s="186" t="s">
        <v>1098</v>
      </c>
      <c r="E855" s="180" t="str">
        <f>VLOOKUP(C855,#REF!,6,FALSE)</f>
        <v>Aylestone Park Hotel</v>
      </c>
      <c r="F855" s="183"/>
      <c r="G855" s="184">
        <f>SUMIF(#REF!,C855,#REF!)</f>
        <v>1040</v>
      </c>
      <c r="I855" s="2" t="str">
        <f>VLOOKUP(C855,#REF!,10,FALSE)</f>
        <v>Homelessness</v>
      </c>
      <c r="K855" s="180" t="str">
        <f>VLOOKUP(C855,#REF!,12,FALSE)</f>
        <v>Emergency Accomodation</v>
      </c>
    </row>
    <row r="856" spans="1:11" x14ac:dyDescent="0.25">
      <c r="A856" s="182" t="str">
        <f>VLOOKUP(C856,#REF!,2,FALSE)</f>
        <v>18 Dec 2024</v>
      </c>
      <c r="C856" s="186" t="s">
        <v>1099</v>
      </c>
      <c r="E856" s="180" t="str">
        <f>VLOOKUP(C856,#REF!,6,FALSE)</f>
        <v>Aylestone Park Hotel</v>
      </c>
      <c r="F856" s="183"/>
      <c r="G856" s="184">
        <f>SUMIF(#REF!,C856,#REF!)</f>
        <v>675</v>
      </c>
      <c r="I856" s="2" t="str">
        <f>VLOOKUP(C856,#REF!,10,FALSE)</f>
        <v>Homelessness</v>
      </c>
      <c r="K856" s="180" t="str">
        <f>VLOOKUP(C856,#REF!,12,FALSE)</f>
        <v>Emergency Accomodation</v>
      </c>
    </row>
    <row r="857" spans="1:11" x14ac:dyDescent="0.25">
      <c r="A857" s="182" t="str">
        <f>VLOOKUP(C857,#REF!,2,FALSE)</f>
        <v>18 Dec 2024</v>
      </c>
      <c r="C857" s="186" t="s">
        <v>1100</v>
      </c>
      <c r="E857" s="180" t="str">
        <f>VLOOKUP(C857,#REF!,6,FALSE)</f>
        <v>Aylestone Park Hotel</v>
      </c>
      <c r="F857" s="183"/>
      <c r="G857" s="184">
        <f>SUMIF(#REF!,C857,#REF!)</f>
        <v>1120</v>
      </c>
      <c r="I857" s="2" t="str">
        <f>VLOOKUP(C857,#REF!,10,FALSE)</f>
        <v>Homelessness</v>
      </c>
      <c r="K857" s="180" t="str">
        <f>VLOOKUP(C857,#REF!,12,FALSE)</f>
        <v>Emergency Accomodation</v>
      </c>
    </row>
    <row r="858" spans="1:11" x14ac:dyDescent="0.25">
      <c r="A858" s="182" t="str">
        <f>VLOOKUP(C858,#REF!,2,FALSE)</f>
        <v>18 Dec 2024</v>
      </c>
      <c r="C858" s="186" t="s">
        <v>1101</v>
      </c>
      <c r="E858" s="180" t="str">
        <f>VLOOKUP(C858,#REF!,6,FALSE)</f>
        <v>Aylestone Park Hotel</v>
      </c>
      <c r="F858" s="183"/>
      <c r="G858" s="184">
        <f>SUMIF(#REF!,C858,#REF!)</f>
        <v>1120</v>
      </c>
      <c r="I858" s="2" t="str">
        <f>VLOOKUP(C858,#REF!,10,FALSE)</f>
        <v>Homelessness</v>
      </c>
      <c r="K858" s="180" t="str">
        <f>VLOOKUP(C858,#REF!,12,FALSE)</f>
        <v>Emergency Accomodation</v>
      </c>
    </row>
    <row r="859" spans="1:11" x14ac:dyDescent="0.25">
      <c r="A859" s="182" t="str">
        <f>VLOOKUP(C859,#REF!,2,FALSE)</f>
        <v>18 Dec 2024</v>
      </c>
      <c r="C859" s="186" t="s">
        <v>1102</v>
      </c>
      <c r="E859" s="180" t="str">
        <f>VLOOKUP(C859,#REF!,6,FALSE)</f>
        <v>Aylestone Park Hotel</v>
      </c>
      <c r="F859" s="183"/>
      <c r="G859" s="184">
        <f>SUMIF(#REF!,C859,#REF!)</f>
        <v>1260</v>
      </c>
      <c r="I859" s="2" t="str">
        <f>VLOOKUP(C859,#REF!,10,FALSE)</f>
        <v>Homelessness</v>
      </c>
      <c r="K859" s="180" t="str">
        <f>VLOOKUP(C859,#REF!,12,FALSE)</f>
        <v>Emergency Accomodation</v>
      </c>
    </row>
    <row r="860" spans="1:11" x14ac:dyDescent="0.25">
      <c r="A860" s="182" t="str">
        <f>VLOOKUP(C860,#REF!,2,FALSE)</f>
        <v>18 Dec 2024</v>
      </c>
      <c r="C860" s="186" t="s">
        <v>1103</v>
      </c>
      <c r="E860" s="180" t="str">
        <f>VLOOKUP(C860,#REF!,6,FALSE)</f>
        <v>COMMERCIAL LTD</v>
      </c>
      <c r="F860" s="183"/>
      <c r="G860" s="184">
        <f>SUMIF(#REF!,C860,#REF!)</f>
        <v>631.53</v>
      </c>
      <c r="I860" s="2" t="str">
        <f>VLOOKUP(C860,#REF!,10,FALSE)</f>
        <v>Stationery Holding Account</v>
      </c>
      <c r="K860" s="180" t="str">
        <f>VLOOKUP(C860,#REF!,12,FALSE)</f>
        <v>Printing &amp; Stationery</v>
      </c>
    </row>
    <row r="861" spans="1:11" x14ac:dyDescent="0.25">
      <c r="A861" s="182" t="str">
        <f>VLOOKUP(C861,#REF!,2,FALSE)</f>
        <v>23 Oct 2024</v>
      </c>
      <c r="C861" s="186" t="s">
        <v>1104</v>
      </c>
      <c r="E861" s="180" t="str">
        <f>VLOOKUP(C861,#REF!,6,FALSE)</f>
        <v>Wigston Magna Methodist Church</v>
      </c>
      <c r="F861" s="183"/>
      <c r="G861" s="184">
        <f>SUMIF(#REF!,C861,#REF!)</f>
        <v>2022.3</v>
      </c>
      <c r="I861" s="2" t="str">
        <f>VLOOKUP(C861,#REF!,10,FALSE)</f>
        <v>Homelessness</v>
      </c>
      <c r="K861" s="180" t="str">
        <f>VLOOKUP(C861,#REF!,12,FALSE)</f>
        <v>Property Rents and Leases</v>
      </c>
    </row>
    <row r="862" spans="1:11" x14ac:dyDescent="0.25">
      <c r="A862" s="182" t="str">
        <f>VLOOKUP(C862,#REF!,2,FALSE)</f>
        <v>30 Oct 2024</v>
      </c>
      <c r="C862" s="186" t="s">
        <v>1105</v>
      </c>
      <c r="E862" s="180" t="str">
        <f>VLOOKUP(C862,#REF!,6,FALSE)</f>
        <v>Civica UK Limited</v>
      </c>
      <c r="F862" s="183"/>
      <c r="G862" s="184">
        <f>SUMIF(#REF!,C862,#REF!)</f>
        <v>823.5</v>
      </c>
      <c r="I862" s="2" t="str">
        <f>VLOOKUP(C862,#REF!,10,FALSE)</f>
        <v>ICT Section</v>
      </c>
      <c r="K862" s="180" t="str">
        <f>VLOOKUP(C862,#REF!,12,FALSE)</f>
        <v>Consultancy</v>
      </c>
    </row>
    <row r="863" spans="1:11" x14ac:dyDescent="0.25">
      <c r="A863" s="182" t="str">
        <f>VLOOKUP(C863,#REF!,2,FALSE)</f>
        <v>09 Oct 2024</v>
      </c>
      <c r="C863" s="186" t="s">
        <v>1106</v>
      </c>
      <c r="E863" s="180" t="str">
        <f>VLOOKUP(C863,#REF!,6,FALSE)</f>
        <v>Dodd Group (Midlands) Limited</v>
      </c>
      <c r="F863" s="183"/>
      <c r="G863" s="184">
        <f>SUMIF(#REF!,C863,#REF!)</f>
        <v>2698.42</v>
      </c>
      <c r="I863" s="2" t="str">
        <f>VLOOKUP(C863,#REF!,10,FALSE)</f>
        <v>General Repairs</v>
      </c>
      <c r="K863" s="180" t="str">
        <f>VLOOKUP(C863,#REF!,12,FALSE)</f>
        <v>Electrical repairs &amp; maint</v>
      </c>
    </row>
    <row r="864" spans="1:11" x14ac:dyDescent="0.25">
      <c r="A864" s="182" t="str">
        <f>VLOOKUP(C864,#REF!,2,FALSE)</f>
        <v>13 Nov 2024</v>
      </c>
      <c r="C864" s="186" t="s">
        <v>1107</v>
      </c>
      <c r="E864" s="180" t="str">
        <f>VLOOKUP(C864,#REF!,6,FALSE)</f>
        <v>VOLUNTARY ACTION LEICESTER</v>
      </c>
      <c r="F864" s="183"/>
      <c r="G864" s="184">
        <f>SUMIF(#REF!,C864,#REF!)</f>
        <v>9000</v>
      </c>
      <c r="I864" s="2" t="str">
        <f>VLOOKUP(C864,#REF!,10,FALSE)</f>
        <v>UK Shared Prosperity Fund</v>
      </c>
      <c r="K864" s="180" t="str">
        <f>VLOOKUP(C864,#REF!,12,FALSE)</f>
        <v>Employability &amp; Skills</v>
      </c>
    </row>
    <row r="865" spans="1:11" x14ac:dyDescent="0.25">
      <c r="A865" s="182" t="str">
        <f>VLOOKUP(C865,#REF!,2,FALSE)</f>
        <v>06 Nov 2024</v>
      </c>
      <c r="C865" s="186" t="s">
        <v>1108</v>
      </c>
      <c r="E865" s="180" t="str">
        <f>VLOOKUP(C865,#REF!,6,FALSE)</f>
        <v>LFCDA LTD</v>
      </c>
      <c r="F865" s="183"/>
      <c r="G865" s="184">
        <f>SUMIF(#REF!,C865,#REF!)</f>
        <v>4425</v>
      </c>
      <c r="I865" s="2" t="str">
        <f>VLOOKUP(C865,#REF!,10,FALSE)</f>
        <v>General Planned Maintenance</v>
      </c>
      <c r="K865" s="180" t="str">
        <f>VLOOKUP(C865,#REF!,12,FALSE)</f>
        <v>Fire Risk Assessments</v>
      </c>
    </row>
    <row r="866" spans="1:11" x14ac:dyDescent="0.25">
      <c r="A866" s="182"/>
      <c r="C866" s="186"/>
      <c r="E866" s="180"/>
      <c r="F866" s="183"/>
      <c r="G866" s="184"/>
      <c r="I866" s="2"/>
      <c r="K866" s="180"/>
    </row>
    <row r="867" spans="1:11" x14ac:dyDescent="0.25">
      <c r="A867" s="182"/>
      <c r="C867" s="186"/>
      <c r="E867" s="180"/>
      <c r="F867" s="183"/>
      <c r="G867" s="184"/>
      <c r="I867" s="2"/>
      <c r="K867" s="180"/>
    </row>
    <row r="868" spans="1:11" x14ac:dyDescent="0.25">
      <c r="A868" s="182"/>
      <c r="C868" s="186"/>
      <c r="E868" s="180"/>
      <c r="F868" s="183"/>
      <c r="G868" s="184"/>
      <c r="I868" s="2"/>
      <c r="K868" s="180"/>
    </row>
    <row r="869" spans="1:11" x14ac:dyDescent="0.25">
      <c r="A869" s="182"/>
      <c r="C869" s="186"/>
      <c r="E869" s="180"/>
      <c r="F869" s="183"/>
      <c r="G869" s="184"/>
      <c r="I869" s="2"/>
      <c r="K869" s="180"/>
    </row>
    <row r="870" spans="1:11" x14ac:dyDescent="0.25">
      <c r="A870" s="182"/>
      <c r="C870" s="186"/>
      <c r="E870" s="180"/>
      <c r="F870" s="183"/>
      <c r="G870" s="184"/>
      <c r="I870" s="2"/>
      <c r="K870" s="180"/>
    </row>
    <row r="871" spans="1:11" x14ac:dyDescent="0.25">
      <c r="A871" s="182"/>
      <c r="C871" s="186"/>
      <c r="E871" s="180"/>
      <c r="F871" s="183"/>
      <c r="G871" s="184"/>
      <c r="I871" s="2"/>
      <c r="K871" s="180"/>
    </row>
    <row r="872" spans="1:11" x14ac:dyDescent="0.25">
      <c r="A872" s="182"/>
      <c r="C872" s="186"/>
      <c r="E872" s="180"/>
      <c r="F872" s="183"/>
      <c r="G872" s="184"/>
      <c r="I872" s="2"/>
      <c r="K872" s="180"/>
    </row>
    <row r="873" spans="1:11" x14ac:dyDescent="0.25">
      <c r="A873" s="182"/>
      <c r="C873" s="186"/>
      <c r="E873" s="180"/>
      <c r="F873" s="183"/>
      <c r="G873" s="184"/>
      <c r="I873" s="2"/>
      <c r="K873" s="180"/>
    </row>
    <row r="874" spans="1:11" x14ac:dyDescent="0.25">
      <c r="A874" s="182"/>
      <c r="C874" s="186"/>
      <c r="E874" s="180"/>
      <c r="F874" s="183"/>
      <c r="G874" s="184"/>
      <c r="I874" s="2"/>
      <c r="K874" s="180"/>
    </row>
    <row r="875" spans="1:11" x14ac:dyDescent="0.25">
      <c r="A875" s="182"/>
      <c r="C875" s="186"/>
      <c r="E875" s="180"/>
      <c r="F875" s="183"/>
      <c r="G875" s="184"/>
      <c r="I875" s="2"/>
      <c r="K875" s="180"/>
    </row>
    <row r="876" spans="1:11" x14ac:dyDescent="0.25">
      <c r="A876" s="182"/>
      <c r="C876" s="186"/>
      <c r="E876" s="180"/>
      <c r="F876" s="183"/>
      <c r="G876" s="184"/>
      <c r="I876" s="2"/>
      <c r="K876" s="180"/>
    </row>
    <row r="877" spans="1:11" x14ac:dyDescent="0.25">
      <c r="A877" s="182"/>
      <c r="C877" s="186"/>
      <c r="E877" s="180"/>
      <c r="F877" s="183"/>
      <c r="G877" s="184"/>
      <c r="I877" s="2"/>
      <c r="K877" s="180"/>
    </row>
    <row r="878" spans="1:11" x14ac:dyDescent="0.25">
      <c r="A878" s="182"/>
      <c r="C878" s="186"/>
      <c r="E878" s="180"/>
      <c r="F878" s="183"/>
      <c r="G878" s="184"/>
      <c r="I878" s="2"/>
      <c r="K878" s="180"/>
    </row>
    <row r="879" spans="1:11" x14ac:dyDescent="0.25">
      <c r="A879" s="182"/>
      <c r="C879" s="186"/>
      <c r="E879" s="180"/>
      <c r="F879" s="183"/>
      <c r="G879" s="184"/>
      <c r="I879" s="2"/>
      <c r="K879" s="180"/>
    </row>
    <row r="880" spans="1:11" x14ac:dyDescent="0.25">
      <c r="A880" s="182"/>
      <c r="C880" s="186"/>
      <c r="E880" s="180"/>
      <c r="F880" s="183"/>
      <c r="G880" s="184"/>
      <c r="I880" s="2"/>
      <c r="K880" s="180"/>
    </row>
    <row r="881" spans="1:11" x14ac:dyDescent="0.25">
      <c r="A881" s="182"/>
      <c r="C881" s="186"/>
      <c r="E881" s="180"/>
      <c r="F881" s="183"/>
      <c r="G881" s="184"/>
      <c r="I881" s="2"/>
      <c r="K881" s="180"/>
    </row>
    <row r="882" spans="1:11" x14ac:dyDescent="0.25">
      <c r="A882" s="182"/>
      <c r="C882" s="186"/>
      <c r="E882" s="180"/>
      <c r="F882" s="183"/>
      <c r="G882" s="184"/>
      <c r="I882" s="2"/>
      <c r="K882" s="180"/>
    </row>
    <row r="883" spans="1:11" x14ac:dyDescent="0.25">
      <c r="A883" s="182"/>
      <c r="C883" s="186"/>
      <c r="E883" s="180"/>
      <c r="F883" s="183"/>
      <c r="G883" s="184"/>
      <c r="I883" s="2"/>
      <c r="K883" s="180"/>
    </row>
    <row r="884" spans="1:11" x14ac:dyDescent="0.25">
      <c r="A884" s="182"/>
      <c r="C884" s="186"/>
      <c r="E884" s="180"/>
      <c r="F884" s="183"/>
      <c r="G884" s="184"/>
      <c r="I884" s="2"/>
      <c r="K884" s="180"/>
    </row>
    <row r="885" spans="1:11" x14ac:dyDescent="0.25">
      <c r="A885" s="182"/>
      <c r="C885" s="186"/>
      <c r="E885" s="180"/>
      <c r="F885" s="183"/>
      <c r="G885" s="184"/>
      <c r="I885" s="2"/>
      <c r="K885" s="180"/>
    </row>
    <row r="886" spans="1:11" x14ac:dyDescent="0.25">
      <c r="A886" s="182"/>
      <c r="C886" s="186"/>
      <c r="E886" s="180"/>
      <c r="F886" s="183"/>
      <c r="G886" s="184"/>
      <c r="I886" s="2"/>
      <c r="K886" s="180"/>
    </row>
    <row r="887" spans="1:11" x14ac:dyDescent="0.25">
      <c r="A887" s="182"/>
      <c r="C887" s="186"/>
      <c r="E887" s="180"/>
      <c r="F887" s="183"/>
      <c r="G887" s="184"/>
      <c r="I887" s="2"/>
      <c r="K887" s="180"/>
    </row>
    <row r="888" spans="1:11" x14ac:dyDescent="0.25">
      <c r="A888" s="182"/>
      <c r="C888" s="186"/>
      <c r="E888" s="180"/>
      <c r="F888" s="183"/>
      <c r="G888" s="184"/>
      <c r="I888" s="2"/>
      <c r="K888" s="180"/>
    </row>
    <row r="889" spans="1:11" x14ac:dyDescent="0.25">
      <c r="A889" s="182"/>
      <c r="C889" s="186"/>
      <c r="E889" s="180"/>
      <c r="F889" s="183"/>
      <c r="G889" s="184"/>
      <c r="I889" s="2"/>
      <c r="K889" s="180"/>
    </row>
    <row r="890" spans="1:11" x14ac:dyDescent="0.25">
      <c r="A890" s="182"/>
      <c r="C890" s="186"/>
      <c r="E890" s="180"/>
      <c r="F890" s="183"/>
      <c r="G890" s="184"/>
      <c r="I890" s="2"/>
      <c r="K890" s="180"/>
    </row>
    <row r="891" spans="1:11" x14ac:dyDescent="0.25">
      <c r="A891" s="182"/>
      <c r="C891" s="186"/>
      <c r="E891" s="180"/>
      <c r="F891" s="183"/>
      <c r="G891" s="184"/>
      <c r="I891" s="2"/>
      <c r="K891" s="180"/>
    </row>
    <row r="892" spans="1:11" x14ac:dyDescent="0.25">
      <c r="A892" s="182"/>
      <c r="C892" s="186"/>
      <c r="E892" s="180"/>
      <c r="F892" s="183"/>
      <c r="G892" s="184"/>
      <c r="I892" s="2"/>
      <c r="K892" s="180"/>
    </row>
    <row r="893" spans="1:11" x14ac:dyDescent="0.25">
      <c r="A893" s="182"/>
      <c r="C893" s="186"/>
      <c r="E893" s="180"/>
      <c r="F893" s="183"/>
      <c r="G893" s="184"/>
      <c r="I893" s="2"/>
      <c r="K893" s="180"/>
    </row>
    <row r="894" spans="1:11" x14ac:dyDescent="0.25">
      <c r="A894" s="182"/>
      <c r="C894" s="186"/>
      <c r="E894" s="180"/>
      <c r="F894" s="183"/>
      <c r="G894" s="184"/>
      <c r="I894" s="2"/>
      <c r="K894" s="180"/>
    </row>
    <row r="895" spans="1:11" x14ac:dyDescent="0.25">
      <c r="A895" s="182"/>
      <c r="C895" s="186"/>
      <c r="E895" s="180"/>
      <c r="F895" s="183"/>
      <c r="G895" s="184"/>
      <c r="I895" s="2"/>
      <c r="K895" s="180"/>
    </row>
    <row r="896" spans="1:11" x14ac:dyDescent="0.25">
      <c r="A896" s="182"/>
      <c r="C896" s="186"/>
      <c r="E896" s="180"/>
      <c r="F896" s="183"/>
      <c r="G896" s="184"/>
      <c r="I896" s="2"/>
      <c r="K896" s="180"/>
    </row>
    <row r="897" spans="1:11" x14ac:dyDescent="0.25">
      <c r="A897" s="182"/>
      <c r="C897" s="186"/>
      <c r="E897" s="180"/>
      <c r="F897" s="183"/>
      <c r="G897" s="184"/>
      <c r="I897" s="2"/>
      <c r="K897" s="180"/>
    </row>
    <row r="898" spans="1:11" x14ac:dyDescent="0.25">
      <c r="A898" s="182"/>
      <c r="C898" s="186"/>
      <c r="E898" s="180"/>
      <c r="F898" s="183"/>
      <c r="G898" s="184"/>
      <c r="I898" s="2"/>
      <c r="K898" s="180"/>
    </row>
    <row r="899" spans="1:11" x14ac:dyDescent="0.25">
      <c r="A899" s="182"/>
      <c r="C899" s="186"/>
      <c r="E899" s="180"/>
      <c r="F899" s="183"/>
      <c r="G899" s="184"/>
      <c r="I899" s="2"/>
      <c r="K899" s="180"/>
    </row>
    <row r="900" spans="1:11" x14ac:dyDescent="0.25">
      <c r="A900" s="182"/>
      <c r="C900" s="186"/>
      <c r="E900" s="180"/>
      <c r="F900" s="183"/>
      <c r="G900" s="184"/>
      <c r="I900" s="2"/>
      <c r="K900" s="180"/>
    </row>
    <row r="901" spans="1:11" x14ac:dyDescent="0.25">
      <c r="A901" s="182"/>
      <c r="C901" s="186"/>
      <c r="E901" s="180"/>
      <c r="F901" s="183"/>
      <c r="G901" s="184"/>
      <c r="I901" s="2"/>
      <c r="K901" s="180"/>
    </row>
    <row r="902" spans="1:11" x14ac:dyDescent="0.25">
      <c r="A902" s="182"/>
      <c r="C902" s="186"/>
      <c r="E902" s="180"/>
      <c r="F902" s="183"/>
      <c r="G902" s="184"/>
      <c r="I902" s="2"/>
      <c r="K902" s="180"/>
    </row>
    <row r="903" spans="1:11" x14ac:dyDescent="0.25">
      <c r="A903" s="182"/>
      <c r="C903" s="186"/>
      <c r="E903" s="180"/>
      <c r="F903" s="183"/>
      <c r="G903" s="184"/>
      <c r="I903" s="2"/>
      <c r="K903" s="180"/>
    </row>
    <row r="904" spans="1:11" x14ac:dyDescent="0.25">
      <c r="A904" s="182"/>
      <c r="C904" s="186"/>
      <c r="E904" s="180"/>
      <c r="F904" s="183"/>
      <c r="G904" s="184"/>
      <c r="I904" s="2"/>
      <c r="K904" s="180"/>
    </row>
    <row r="905" spans="1:11" x14ac:dyDescent="0.25">
      <c r="A905" s="182"/>
      <c r="C905" s="186"/>
      <c r="E905" s="180"/>
      <c r="F905" s="183"/>
      <c r="G905" s="184"/>
      <c r="I905" s="2"/>
      <c r="K905" s="180"/>
    </row>
    <row r="906" spans="1:11" x14ac:dyDescent="0.25">
      <c r="A906" s="182"/>
      <c r="C906" s="186"/>
      <c r="E906" s="180"/>
      <c r="F906" s="183"/>
      <c r="G906" s="184"/>
      <c r="I906" s="2"/>
      <c r="K906" s="180"/>
    </row>
    <row r="907" spans="1:11" x14ac:dyDescent="0.25">
      <c r="A907" s="182"/>
      <c r="C907" s="186"/>
      <c r="E907" s="180"/>
      <c r="F907" s="183"/>
      <c r="G907" s="184"/>
      <c r="I907" s="2"/>
      <c r="K907" s="180"/>
    </row>
    <row r="908" spans="1:11" x14ac:dyDescent="0.25">
      <c r="A908" s="182"/>
      <c r="C908" s="186"/>
      <c r="E908" s="180"/>
      <c r="F908" s="183"/>
      <c r="G908" s="184"/>
      <c r="I908" s="2"/>
      <c r="K908" s="180"/>
    </row>
    <row r="909" spans="1:11" x14ac:dyDescent="0.25">
      <c r="A909" s="182"/>
      <c r="C909" s="186"/>
      <c r="E909" s="180"/>
      <c r="F909" s="183"/>
      <c r="G909" s="184"/>
      <c r="I909" s="2"/>
      <c r="K909" s="180"/>
    </row>
    <row r="910" spans="1:11" x14ac:dyDescent="0.25">
      <c r="A910" s="182"/>
      <c r="C910" s="186"/>
      <c r="E910" s="180"/>
      <c r="F910" s="183"/>
      <c r="G910" s="184"/>
      <c r="I910" s="2"/>
      <c r="K910" s="180"/>
    </row>
    <row r="911" spans="1:11" x14ac:dyDescent="0.25">
      <c r="A911" s="182"/>
      <c r="C911" s="186"/>
      <c r="E911" s="180"/>
      <c r="F911" s="183"/>
      <c r="G911" s="184"/>
      <c r="I911" s="2"/>
      <c r="K911" s="180"/>
    </row>
    <row r="912" spans="1:11" x14ac:dyDescent="0.25">
      <c r="A912" s="182"/>
      <c r="C912" s="186"/>
      <c r="E912" s="180"/>
      <c r="F912" s="183"/>
      <c r="G912" s="184"/>
      <c r="I912" s="2"/>
      <c r="K912" s="180"/>
    </row>
    <row r="913" spans="1:13" x14ac:dyDescent="0.25">
      <c r="A913" s="182"/>
      <c r="C913" s="186"/>
      <c r="E913" s="180"/>
      <c r="F913" s="183"/>
      <c r="G913" s="184"/>
      <c r="I913" s="2"/>
      <c r="K913" s="180"/>
    </row>
    <row r="914" spans="1:13" x14ac:dyDescent="0.25">
      <c r="A914" s="182"/>
      <c r="C914" s="186"/>
      <c r="E914" s="180"/>
      <c r="F914" s="183"/>
      <c r="G914" s="184"/>
      <c r="I914" s="2"/>
      <c r="K914" s="180"/>
    </row>
    <row r="915" spans="1:13" x14ac:dyDescent="0.25">
      <c r="A915" s="182"/>
      <c r="C915" s="186"/>
      <c r="E915" s="180"/>
      <c r="F915" s="183"/>
      <c r="G915" s="184"/>
      <c r="I915" s="2"/>
      <c r="K915" s="180"/>
    </row>
    <row r="916" spans="1:13" x14ac:dyDescent="0.25">
      <c r="A916" s="182"/>
      <c r="C916" s="186"/>
      <c r="E916" s="180"/>
      <c r="F916" s="183"/>
      <c r="G916" s="184"/>
      <c r="I916" s="2"/>
      <c r="K916" s="180"/>
    </row>
    <row r="917" spans="1:13" x14ac:dyDescent="0.25">
      <c r="A917" s="182"/>
      <c r="C917" s="186"/>
      <c r="E917" s="180"/>
      <c r="F917" s="183"/>
      <c r="G917" s="184"/>
      <c r="I917" s="2"/>
      <c r="K917" s="180"/>
    </row>
    <row r="918" spans="1:13" x14ac:dyDescent="0.25">
      <c r="A918" s="182"/>
      <c r="C918" s="186"/>
      <c r="E918" s="180"/>
      <c r="F918" s="183"/>
      <c r="G918" s="184"/>
      <c r="I918" s="2"/>
      <c r="K918" s="180"/>
    </row>
    <row r="919" spans="1:13" x14ac:dyDescent="0.25">
      <c r="A919" s="182"/>
      <c r="C919" s="186"/>
      <c r="E919" s="180"/>
      <c r="F919" s="183"/>
      <c r="G919" s="184"/>
      <c r="I919" s="2"/>
      <c r="K919" s="180"/>
      <c r="M919" s="178"/>
    </row>
  </sheetData>
  <sortState xmlns:xlrd2="http://schemas.microsoft.com/office/spreadsheetml/2017/richdata2" ref="A6:M765">
    <sortCondition ref="A6:A765"/>
  </sortState>
  <mergeCells count="1">
    <mergeCell ref="A2:K3"/>
  </mergeCells>
  <phoneticPr fontId="70" type="noConversion"/>
  <printOptions horizontalCentered="1" gridLines="1"/>
  <pageMargins left="0.39370078740157483" right="0.39370078740157483" top="0.39370078740157483" bottom="0.39370078740157483" header="0.51181102362204722" footer="0.23622047244094491"/>
  <pageSetup paperSize="9" scale="65" fitToHeight="0" orientation="landscape" r:id="rId1"/>
  <headerFooter alignWithMargins="0">
    <oddFooter>&amp;C&amp;Z&amp;F\&amp;A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2"/>
  <sheetViews>
    <sheetView workbookViewId="0">
      <selection activeCell="H1481" sqref="H1481"/>
    </sheetView>
  </sheetViews>
  <sheetFormatPr defaultRowHeight="13.2" x14ac:dyDescent="0.25"/>
  <cols>
    <col min="1" max="1" width="12.6640625" bestFit="1" customWidth="1"/>
    <col min="2" max="2" width="1.109375" customWidth="1"/>
    <col min="3" max="3" width="16" bestFit="1" customWidth="1"/>
    <col min="4" max="4" width="1.109375" customWidth="1"/>
    <col min="5" max="5" width="45.33203125" bestFit="1" customWidth="1"/>
    <col min="6" max="6" width="1.109375" customWidth="1"/>
    <col min="7" max="7" width="12.109375" bestFit="1" customWidth="1"/>
    <col min="8" max="8" width="1.109375" customWidth="1"/>
    <col min="9" max="9" width="32.109375" bestFit="1" customWidth="1"/>
    <col min="10" max="10" width="1.109375" customWidth="1"/>
    <col min="11" max="11" width="27.44140625" customWidth="1"/>
    <col min="12" max="12" width="9.109375" style="104"/>
  </cols>
  <sheetData>
    <row r="1" spans="1:12" ht="26.4" x14ac:dyDescent="0.25">
      <c r="A1" s="3" t="s">
        <v>9</v>
      </c>
      <c r="C1" s="1" t="s">
        <v>10</v>
      </c>
      <c r="E1" s="3" t="s">
        <v>11</v>
      </c>
      <c r="G1" s="4" t="s">
        <v>12</v>
      </c>
      <c r="I1" s="3" t="s">
        <v>0</v>
      </c>
      <c r="K1" s="3" t="s">
        <v>13</v>
      </c>
      <c r="L1" s="5" t="s">
        <v>3</v>
      </c>
    </row>
    <row r="2" spans="1:12" ht="16.8" x14ac:dyDescent="0.4">
      <c r="A2" s="102">
        <v>42005</v>
      </c>
      <c r="B2" s="103"/>
      <c r="C2" s="103" t="s">
        <v>238</v>
      </c>
      <c r="D2" s="103"/>
      <c r="E2" s="63" t="s">
        <v>230</v>
      </c>
      <c r="F2" s="103"/>
      <c r="G2" s="65">
        <v>852.13</v>
      </c>
      <c r="H2" s="103"/>
      <c r="I2" s="33" t="s">
        <v>4</v>
      </c>
      <c r="J2" s="103"/>
      <c r="K2" s="33" t="s">
        <v>27</v>
      </c>
    </row>
    <row r="3" spans="1:12" ht="16.8" x14ac:dyDescent="0.4">
      <c r="A3" s="102">
        <v>42005</v>
      </c>
      <c r="B3" s="103"/>
      <c r="C3" s="103" t="s">
        <v>238</v>
      </c>
      <c r="D3" s="103"/>
      <c r="E3" s="63" t="s">
        <v>231</v>
      </c>
      <c r="F3" s="103"/>
      <c r="G3" s="65">
        <v>4512.67</v>
      </c>
      <c r="H3" s="103"/>
      <c r="I3" s="33" t="s">
        <v>25</v>
      </c>
      <c r="J3" s="103"/>
      <c r="K3" s="33" t="s">
        <v>27</v>
      </c>
    </row>
    <row r="4" spans="1:12" ht="16.8" x14ac:dyDescent="0.4">
      <c r="A4" s="102">
        <v>42005</v>
      </c>
      <c r="B4" s="103"/>
      <c r="C4" s="103" t="s">
        <v>238</v>
      </c>
      <c r="D4" s="103"/>
      <c r="E4" s="63" t="s">
        <v>232</v>
      </c>
      <c r="F4" s="103"/>
      <c r="G4" s="65">
        <v>1204.81</v>
      </c>
      <c r="H4" s="103"/>
      <c r="I4" s="33" t="s">
        <v>1</v>
      </c>
      <c r="J4" s="103"/>
      <c r="K4" s="33" t="s">
        <v>27</v>
      </c>
    </row>
    <row r="5" spans="1:12" ht="16.8" x14ac:dyDescent="0.4">
      <c r="A5" s="102">
        <v>42005</v>
      </c>
      <c r="B5" s="103"/>
      <c r="C5" s="103" t="s">
        <v>238</v>
      </c>
      <c r="D5" s="103"/>
      <c r="E5" s="63" t="s">
        <v>233</v>
      </c>
      <c r="F5" s="103"/>
      <c r="G5" s="65">
        <v>3975.87</v>
      </c>
      <c r="H5" s="103"/>
      <c r="I5" s="33" t="s">
        <v>1</v>
      </c>
      <c r="J5" s="103"/>
      <c r="K5" s="33" t="s">
        <v>27</v>
      </c>
    </row>
    <row r="6" spans="1:12" ht="16.8" x14ac:dyDescent="0.4">
      <c r="A6" s="102">
        <v>42005</v>
      </c>
      <c r="B6" s="103"/>
      <c r="C6" s="103" t="s">
        <v>238</v>
      </c>
      <c r="D6" s="103"/>
      <c r="E6" s="63" t="s">
        <v>234</v>
      </c>
      <c r="F6" s="103"/>
      <c r="G6" s="65">
        <v>889.55</v>
      </c>
      <c r="H6" s="103"/>
      <c r="I6" s="33" t="s">
        <v>20</v>
      </c>
      <c r="J6" s="103"/>
      <c r="K6" s="33" t="s">
        <v>27</v>
      </c>
    </row>
    <row r="7" spans="1:12" ht="16.8" x14ac:dyDescent="0.4">
      <c r="A7" s="102">
        <v>42005</v>
      </c>
      <c r="B7" s="103"/>
      <c r="C7" s="103" t="s">
        <v>238</v>
      </c>
      <c r="D7" s="103"/>
      <c r="E7" s="63" t="s">
        <v>89</v>
      </c>
      <c r="F7" s="103"/>
      <c r="G7" s="65">
        <v>1000</v>
      </c>
      <c r="H7" s="103"/>
      <c r="I7" s="33" t="s">
        <v>8</v>
      </c>
      <c r="J7" s="103"/>
      <c r="K7" s="33" t="s">
        <v>27</v>
      </c>
    </row>
    <row r="8" spans="1:12" ht="16.8" x14ac:dyDescent="0.4">
      <c r="A8" s="102">
        <v>42005</v>
      </c>
      <c r="B8" s="103"/>
      <c r="C8" s="103" t="s">
        <v>238</v>
      </c>
      <c r="D8" s="103"/>
      <c r="E8" s="63" t="s">
        <v>235</v>
      </c>
      <c r="F8" s="103"/>
      <c r="G8" s="65">
        <v>2684.29</v>
      </c>
      <c r="H8" s="103"/>
      <c r="I8" s="33" t="s">
        <v>7</v>
      </c>
      <c r="J8" s="103"/>
      <c r="K8" s="33" t="s">
        <v>27</v>
      </c>
    </row>
    <row r="9" spans="1:12" ht="16.8" x14ac:dyDescent="0.4">
      <c r="A9" s="102">
        <v>42005</v>
      </c>
      <c r="B9" s="103"/>
      <c r="C9" s="103" t="s">
        <v>238</v>
      </c>
      <c r="D9" s="103"/>
      <c r="E9" s="63" t="s">
        <v>236</v>
      </c>
      <c r="F9" s="103"/>
      <c r="G9" s="65">
        <v>594.16999999999996</v>
      </c>
      <c r="H9" s="103"/>
      <c r="I9" s="33" t="s">
        <v>25</v>
      </c>
      <c r="J9" s="103"/>
      <c r="K9" s="33" t="s">
        <v>27</v>
      </c>
    </row>
    <row r="10" spans="1:12" ht="16.8" x14ac:dyDescent="0.4">
      <c r="A10" s="102">
        <v>42005</v>
      </c>
      <c r="B10" s="103"/>
      <c r="C10" s="103" t="s">
        <v>238</v>
      </c>
      <c r="D10" s="103"/>
      <c r="E10" s="63" t="s">
        <v>237</v>
      </c>
      <c r="F10" s="103"/>
      <c r="G10" s="65">
        <v>997.5</v>
      </c>
      <c r="H10" s="103"/>
      <c r="I10" s="33" t="s">
        <v>21</v>
      </c>
      <c r="J10" s="103"/>
      <c r="K10" s="33" t="s">
        <v>27</v>
      </c>
    </row>
    <row r="11" spans="1:12" ht="16.8" x14ac:dyDescent="0.4">
      <c r="A11" s="102">
        <v>42005</v>
      </c>
      <c r="B11" s="103"/>
      <c r="C11" s="103" t="s">
        <v>238</v>
      </c>
      <c r="D11" s="103"/>
      <c r="E11" s="63" t="s">
        <v>237</v>
      </c>
      <c r="F11" s="103"/>
      <c r="G11" s="65">
        <v>303.8</v>
      </c>
      <c r="H11" s="103"/>
      <c r="I11" s="33" t="s">
        <v>21</v>
      </c>
      <c r="J11" s="103"/>
      <c r="K11" s="33" t="s">
        <v>27</v>
      </c>
    </row>
    <row r="12" spans="1:12" ht="16.8" x14ac:dyDescent="0.4">
      <c r="A12" s="102">
        <v>42005</v>
      </c>
      <c r="B12" s="103"/>
      <c r="C12" s="103" t="s">
        <v>238</v>
      </c>
      <c r="D12" s="103"/>
      <c r="E12" s="63" t="s">
        <v>89</v>
      </c>
      <c r="F12" s="103"/>
      <c r="G12" s="65">
        <v>1000</v>
      </c>
      <c r="H12" s="103"/>
      <c r="I12" s="33" t="s">
        <v>8</v>
      </c>
      <c r="J12" s="103"/>
      <c r="K12" s="33" t="s">
        <v>27</v>
      </c>
    </row>
    <row r="13" spans="1:12" ht="16.8" x14ac:dyDescent="0.4">
      <c r="A13" s="102">
        <v>42039</v>
      </c>
      <c r="B13" s="103"/>
      <c r="C13" s="103" t="s">
        <v>239</v>
      </c>
      <c r="D13" s="103"/>
      <c r="E13" s="63" t="s">
        <v>120</v>
      </c>
      <c r="F13" s="103"/>
      <c r="G13" s="65">
        <v>500</v>
      </c>
      <c r="H13" s="103"/>
      <c r="I13" s="33" t="s">
        <v>25</v>
      </c>
      <c r="J13" s="103"/>
      <c r="K13" s="33" t="s">
        <v>27</v>
      </c>
    </row>
    <row r="14" spans="1:12" ht="16.8" x14ac:dyDescent="0.4">
      <c r="A14" s="102">
        <v>42039</v>
      </c>
      <c r="B14" s="103"/>
      <c r="C14" s="103" t="s">
        <v>239</v>
      </c>
      <c r="D14" s="103"/>
      <c r="E14" s="63" t="s">
        <v>121</v>
      </c>
      <c r="F14" s="103"/>
      <c r="G14" s="65">
        <v>385.17</v>
      </c>
      <c r="H14" s="103"/>
      <c r="I14" s="33" t="s">
        <v>25</v>
      </c>
      <c r="J14" s="103"/>
      <c r="K14" s="103" t="s">
        <v>27</v>
      </c>
    </row>
    <row r="15" spans="1:12" ht="16.8" x14ac:dyDescent="0.4">
      <c r="A15" s="102">
        <v>42039</v>
      </c>
      <c r="B15" s="103"/>
      <c r="C15" s="103" t="s">
        <v>239</v>
      </c>
      <c r="D15" s="103"/>
      <c r="E15" s="63" t="s">
        <v>122</v>
      </c>
      <c r="F15" s="103"/>
      <c r="G15" s="65">
        <v>400</v>
      </c>
      <c r="H15" s="103"/>
      <c r="I15" s="33" t="s">
        <v>25</v>
      </c>
      <c r="J15" s="103"/>
      <c r="K15" s="103" t="s">
        <v>27</v>
      </c>
    </row>
    <row r="16" spans="1:12" ht="16.8" x14ac:dyDescent="0.4">
      <c r="A16" s="102">
        <v>42039</v>
      </c>
      <c r="B16" s="103"/>
      <c r="C16" s="103" t="s">
        <v>239</v>
      </c>
      <c r="D16" s="103"/>
      <c r="E16" s="63" t="s">
        <v>123</v>
      </c>
      <c r="F16" s="103"/>
      <c r="G16" s="65">
        <v>500</v>
      </c>
      <c r="H16" s="103"/>
      <c r="I16" s="33" t="s">
        <v>25</v>
      </c>
      <c r="J16" s="103"/>
      <c r="K16" s="103" t="s">
        <v>27</v>
      </c>
    </row>
    <row r="17" spans="1:12" ht="16.8" x14ac:dyDescent="0.4">
      <c r="A17" s="102">
        <v>42039</v>
      </c>
      <c r="B17" s="103"/>
      <c r="C17" s="103" t="s">
        <v>239</v>
      </c>
      <c r="D17" s="103"/>
      <c r="E17" s="63" t="s">
        <v>124</v>
      </c>
      <c r="F17" s="103"/>
      <c r="G17" s="65">
        <v>422</v>
      </c>
      <c r="H17" s="103"/>
      <c r="I17" s="33" t="s">
        <v>25</v>
      </c>
      <c r="J17" s="103"/>
      <c r="K17" s="103" t="s">
        <v>27</v>
      </c>
    </row>
    <row r="18" spans="1:12" ht="16.8" x14ac:dyDescent="0.4">
      <c r="A18" s="102">
        <v>42039</v>
      </c>
      <c r="B18" s="103"/>
      <c r="C18" s="103" t="s">
        <v>239</v>
      </c>
      <c r="D18" s="103"/>
      <c r="E18" s="63" t="s">
        <v>125</v>
      </c>
      <c r="F18" s="103"/>
      <c r="G18" s="65">
        <v>583.20000000000005</v>
      </c>
      <c r="H18" s="103"/>
      <c r="I18" s="33" t="s">
        <v>22</v>
      </c>
      <c r="J18" s="103"/>
      <c r="K18" s="103" t="s">
        <v>27</v>
      </c>
    </row>
    <row r="19" spans="1:12" ht="16.8" x14ac:dyDescent="0.4">
      <c r="A19" s="102">
        <v>42039</v>
      </c>
      <c r="B19" s="103"/>
      <c r="C19" s="103" t="s">
        <v>239</v>
      </c>
      <c r="D19" s="103"/>
      <c r="E19" s="63" t="s">
        <v>126</v>
      </c>
      <c r="F19" s="103"/>
      <c r="G19" s="65">
        <v>251.5</v>
      </c>
      <c r="H19" s="103"/>
      <c r="I19" s="33" t="s">
        <v>23</v>
      </c>
      <c r="J19" s="103"/>
      <c r="K19" s="103" t="s">
        <v>14</v>
      </c>
    </row>
    <row r="20" spans="1:12" ht="16.8" x14ac:dyDescent="0.4">
      <c r="A20" s="102">
        <v>42046</v>
      </c>
      <c r="B20" s="103"/>
      <c r="C20" s="103" t="s">
        <v>239</v>
      </c>
      <c r="D20" s="103"/>
      <c r="E20" s="63" t="s">
        <v>127</v>
      </c>
      <c r="F20" s="103"/>
      <c r="G20" s="65">
        <v>1000</v>
      </c>
      <c r="H20" s="103"/>
      <c r="I20" s="33" t="s">
        <v>28</v>
      </c>
      <c r="J20" s="103"/>
      <c r="K20" s="103" t="s">
        <v>27</v>
      </c>
    </row>
    <row r="21" spans="1:12" ht="16.8" x14ac:dyDescent="0.4">
      <c r="A21" s="102">
        <v>42052</v>
      </c>
      <c r="B21" s="103"/>
      <c r="C21" s="103" t="s">
        <v>239</v>
      </c>
      <c r="D21" s="103"/>
      <c r="E21" s="63" t="s">
        <v>128</v>
      </c>
      <c r="F21" s="103"/>
      <c r="G21" s="65">
        <v>818.62</v>
      </c>
      <c r="H21" s="103"/>
      <c r="I21" s="33" t="s">
        <v>30</v>
      </c>
      <c r="J21" s="103"/>
      <c r="K21" s="103" t="s">
        <v>27</v>
      </c>
    </row>
    <row r="22" spans="1:12" ht="16.8" x14ac:dyDescent="0.4">
      <c r="A22" s="102">
        <v>42053</v>
      </c>
      <c r="B22" s="103"/>
      <c r="C22" s="103" t="s">
        <v>239</v>
      </c>
      <c r="D22" s="103"/>
      <c r="E22" s="63" t="s">
        <v>129</v>
      </c>
      <c r="F22" s="103"/>
      <c r="G22" s="65">
        <v>1223.8800000000001</v>
      </c>
      <c r="H22" s="103"/>
      <c r="I22" s="33" t="s">
        <v>7</v>
      </c>
      <c r="J22" s="103"/>
      <c r="K22" s="103" t="s">
        <v>27</v>
      </c>
    </row>
    <row r="23" spans="1:12" ht="16.8" x14ac:dyDescent="0.4">
      <c r="A23" s="102">
        <v>42054</v>
      </c>
      <c r="B23" s="103"/>
      <c r="C23" s="103" t="s">
        <v>239</v>
      </c>
      <c r="D23" s="103"/>
      <c r="E23" s="63" t="s">
        <v>130</v>
      </c>
      <c r="F23" s="103"/>
      <c r="G23" s="65">
        <v>1000</v>
      </c>
      <c r="H23" s="103"/>
      <c r="I23" s="33" t="s">
        <v>28</v>
      </c>
      <c r="J23" s="103"/>
      <c r="K23" s="103" t="s">
        <v>27</v>
      </c>
    </row>
    <row r="24" spans="1:12" ht="16.8" x14ac:dyDescent="0.4">
      <c r="A24" s="102">
        <v>42061</v>
      </c>
      <c r="B24" s="103"/>
      <c r="C24" s="103" t="s">
        <v>239</v>
      </c>
      <c r="D24" s="103"/>
      <c r="E24" s="63" t="s">
        <v>131</v>
      </c>
      <c r="F24" s="103"/>
      <c r="G24" s="65">
        <v>465.09</v>
      </c>
      <c r="H24" s="103"/>
      <c r="I24" s="33" t="s">
        <v>29</v>
      </c>
      <c r="J24" s="103"/>
      <c r="K24" s="103" t="s">
        <v>27</v>
      </c>
    </row>
    <row r="25" spans="1:12" ht="16.8" x14ac:dyDescent="0.4">
      <c r="A25" s="102">
        <v>42061</v>
      </c>
      <c r="B25" s="103"/>
      <c r="C25" s="103" t="s">
        <v>239</v>
      </c>
      <c r="D25" s="103"/>
      <c r="E25" s="63" t="s">
        <v>132</v>
      </c>
      <c r="F25" s="103"/>
      <c r="G25" s="65">
        <v>1992.44</v>
      </c>
      <c r="H25" s="103"/>
      <c r="I25" s="33" t="s">
        <v>24</v>
      </c>
      <c r="J25" s="103"/>
      <c r="K25" s="103" t="s">
        <v>15</v>
      </c>
    </row>
    <row r="26" spans="1:12" ht="16.8" x14ac:dyDescent="0.4">
      <c r="A26" s="102">
        <v>42062</v>
      </c>
      <c r="C26" s="103" t="s">
        <v>239</v>
      </c>
      <c r="E26" s="63" t="s">
        <v>133</v>
      </c>
      <c r="G26" s="65">
        <v>1006.85</v>
      </c>
      <c r="I26" s="33" t="s">
        <v>21</v>
      </c>
      <c r="K26" s="103" t="s">
        <v>27</v>
      </c>
    </row>
    <row r="27" spans="1:12" ht="16.8" x14ac:dyDescent="0.4">
      <c r="A27" s="102">
        <v>42062</v>
      </c>
      <c r="C27" s="103" t="s">
        <v>239</v>
      </c>
      <c r="E27" s="63" t="s">
        <v>133</v>
      </c>
      <c r="G27" s="65">
        <v>352.91</v>
      </c>
      <c r="I27" s="33" t="s">
        <v>21</v>
      </c>
      <c r="K27" s="103" t="s">
        <v>27</v>
      </c>
    </row>
    <row r="28" spans="1:12" ht="16.8" x14ac:dyDescent="0.4">
      <c r="A28" s="102">
        <v>42065</v>
      </c>
      <c r="C28" s="103" t="s">
        <v>240</v>
      </c>
      <c r="E28" s="63" t="s">
        <v>135</v>
      </c>
      <c r="G28" s="65">
        <v>3468.75</v>
      </c>
      <c r="I28" s="33" t="s">
        <v>18</v>
      </c>
      <c r="K28" s="103" t="s">
        <v>93</v>
      </c>
    </row>
    <row r="29" spans="1:12" ht="16.8" x14ac:dyDescent="0.4">
      <c r="A29" s="102">
        <v>42067</v>
      </c>
      <c r="C29" s="103" t="s">
        <v>240</v>
      </c>
      <c r="E29" s="63" t="s">
        <v>136</v>
      </c>
      <c r="G29" s="65">
        <v>1000</v>
      </c>
      <c r="I29" s="33" t="s">
        <v>28</v>
      </c>
      <c r="K29" s="103" t="s">
        <v>27</v>
      </c>
    </row>
    <row r="30" spans="1:12" ht="16.8" x14ac:dyDescent="0.4">
      <c r="A30" s="102">
        <v>42072</v>
      </c>
      <c r="C30" s="103" t="s">
        <v>240</v>
      </c>
      <c r="E30" s="63" t="s">
        <v>137</v>
      </c>
      <c r="G30" s="65">
        <v>323.89999999999998</v>
      </c>
      <c r="I30" s="33" t="s">
        <v>19</v>
      </c>
      <c r="K30" s="103" t="s">
        <v>14</v>
      </c>
    </row>
    <row r="31" spans="1:12" ht="16.8" x14ac:dyDescent="0.4">
      <c r="A31" s="102">
        <v>42076</v>
      </c>
      <c r="C31" s="103" t="s">
        <v>240</v>
      </c>
      <c r="E31" s="63" t="s">
        <v>138</v>
      </c>
      <c r="G31" s="65">
        <v>1000</v>
      </c>
      <c r="I31" s="33" t="s">
        <v>28</v>
      </c>
      <c r="K31" s="103" t="s">
        <v>27</v>
      </c>
      <c r="L31" s="106"/>
    </row>
    <row r="32" spans="1:12" ht="16.8" x14ac:dyDescent="0.4">
      <c r="A32" s="102">
        <v>42079</v>
      </c>
      <c r="C32" s="103" t="s">
        <v>240</v>
      </c>
      <c r="E32" s="63" t="s">
        <v>139</v>
      </c>
      <c r="G32" s="65">
        <v>274.56</v>
      </c>
      <c r="I32" s="33" t="s">
        <v>29</v>
      </c>
      <c r="K32" s="103" t="s">
        <v>27</v>
      </c>
      <c r="L32" s="106"/>
    </row>
    <row r="33" spans="1:12" ht="16.8" x14ac:dyDescent="0.4">
      <c r="A33" s="102">
        <v>42080</v>
      </c>
      <c r="C33" s="103" t="s">
        <v>240</v>
      </c>
      <c r="E33" s="63" t="s">
        <v>140</v>
      </c>
      <c r="G33" s="65">
        <v>1105.44</v>
      </c>
      <c r="I33" s="33" t="s">
        <v>7</v>
      </c>
      <c r="K33" s="103" t="s">
        <v>27</v>
      </c>
    </row>
    <row r="34" spans="1:12" ht="16.8" x14ac:dyDescent="0.4">
      <c r="A34" s="102">
        <v>42080</v>
      </c>
      <c r="C34" s="103" t="s">
        <v>240</v>
      </c>
      <c r="E34" s="63" t="s">
        <v>140</v>
      </c>
      <c r="G34" s="65">
        <v>276.36</v>
      </c>
      <c r="I34" s="33" t="s">
        <v>6</v>
      </c>
      <c r="K34" s="103" t="s">
        <v>27</v>
      </c>
      <c r="L34" s="106"/>
    </row>
    <row r="35" spans="1:12" ht="16.8" x14ac:dyDescent="0.4">
      <c r="A35" s="102">
        <v>42080</v>
      </c>
      <c r="C35" s="103" t="s">
        <v>240</v>
      </c>
      <c r="E35" s="63" t="s">
        <v>140</v>
      </c>
      <c r="G35" s="65">
        <v>394.8</v>
      </c>
      <c r="I35" s="33" t="s">
        <v>7</v>
      </c>
      <c r="K35" s="103" t="s">
        <v>27</v>
      </c>
      <c r="L35" s="106"/>
    </row>
    <row r="36" spans="1:12" ht="16.8" x14ac:dyDescent="0.4">
      <c r="A36" s="102">
        <v>42083</v>
      </c>
      <c r="C36" s="103" t="s">
        <v>240</v>
      </c>
      <c r="E36" s="63" t="s">
        <v>141</v>
      </c>
      <c r="G36" s="65">
        <v>579.5</v>
      </c>
      <c r="I36" s="33" t="s">
        <v>25</v>
      </c>
      <c r="K36" s="103" t="s">
        <v>27</v>
      </c>
    </row>
    <row r="37" spans="1:12" ht="16.8" x14ac:dyDescent="0.4">
      <c r="A37" s="102">
        <v>42086</v>
      </c>
      <c r="C37" s="103" t="s">
        <v>240</v>
      </c>
      <c r="E37" s="63" t="s">
        <v>142</v>
      </c>
      <c r="G37" s="65">
        <v>1000</v>
      </c>
      <c r="I37" s="33" t="s">
        <v>17</v>
      </c>
      <c r="K37" s="103" t="s">
        <v>93</v>
      </c>
    </row>
    <row r="38" spans="1:12" ht="16.8" x14ac:dyDescent="0.4">
      <c r="A38" s="102">
        <v>42090</v>
      </c>
      <c r="C38" s="103" t="s">
        <v>240</v>
      </c>
      <c r="E38" s="63" t="s">
        <v>143</v>
      </c>
      <c r="G38" s="65">
        <v>932.34</v>
      </c>
      <c r="I38" s="33" t="s">
        <v>21</v>
      </c>
      <c r="K38" s="103" t="s">
        <v>27</v>
      </c>
    </row>
    <row r="39" spans="1:12" ht="16.8" x14ac:dyDescent="0.4">
      <c r="A39" s="102">
        <v>42090</v>
      </c>
      <c r="C39" s="103" t="s">
        <v>240</v>
      </c>
      <c r="E39" s="63" t="s">
        <v>144</v>
      </c>
      <c r="G39" s="65">
        <v>369.72</v>
      </c>
      <c r="I39" s="33" t="s">
        <v>21</v>
      </c>
      <c r="K39" s="103" t="s">
        <v>27</v>
      </c>
    </row>
    <row r="40" spans="1:12" ht="16.8" x14ac:dyDescent="0.4">
      <c r="A40" s="102">
        <v>42093</v>
      </c>
      <c r="C40" s="103" t="s">
        <v>240</v>
      </c>
      <c r="E40" s="63" t="s">
        <v>145</v>
      </c>
      <c r="G40" s="65">
        <v>269596.7</v>
      </c>
      <c r="I40" s="33" t="s">
        <v>5</v>
      </c>
      <c r="K40" s="103" t="s">
        <v>27</v>
      </c>
    </row>
    <row r="41" spans="1:12" ht="16.8" x14ac:dyDescent="0.4">
      <c r="A41" s="102">
        <v>42093</v>
      </c>
      <c r="C41" s="103" t="s">
        <v>240</v>
      </c>
      <c r="E41" s="63" t="s">
        <v>146</v>
      </c>
      <c r="G41" s="65">
        <v>19000</v>
      </c>
      <c r="I41" s="33" t="s">
        <v>5</v>
      </c>
      <c r="K41" s="103" t="s">
        <v>27</v>
      </c>
    </row>
    <row r="42" spans="1:12" ht="16.8" x14ac:dyDescent="0.4">
      <c r="A42" s="102">
        <v>42094</v>
      </c>
      <c r="C42" s="103" t="s">
        <v>240</v>
      </c>
      <c r="E42" s="63" t="s">
        <v>147</v>
      </c>
      <c r="G42" s="65">
        <v>2360</v>
      </c>
      <c r="I42" s="33" t="s">
        <v>20</v>
      </c>
      <c r="K42" s="103" t="s">
        <v>27</v>
      </c>
    </row>
  </sheetData>
  <autoFilter ref="A1:L1360" xr:uid="{00000000-0009-0000-0000-000006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theme="7" tint="0.39997558519241921"/>
    <pageSetUpPr fitToPage="1"/>
  </sheetPr>
  <dimension ref="A1:V129"/>
  <sheetViews>
    <sheetView workbookViewId="0">
      <selection activeCell="H1481" sqref="H1481"/>
    </sheetView>
  </sheetViews>
  <sheetFormatPr defaultColWidth="9.109375" defaultRowHeight="15" x14ac:dyDescent="0.25"/>
  <cols>
    <col min="1" max="1" width="6.6640625" style="10" customWidth="1"/>
    <col min="2" max="2" width="12.33203125" style="10" bestFit="1" customWidth="1"/>
    <col min="3" max="3" width="4.33203125" style="10" customWidth="1"/>
    <col min="4" max="4" width="12.6640625" style="10" customWidth="1"/>
    <col min="5" max="5" width="34.5546875" style="10" customWidth="1"/>
    <col min="6" max="6" width="16.44140625" style="10" bestFit="1" customWidth="1"/>
    <col min="7" max="7" width="6.6640625" style="10" customWidth="1"/>
    <col min="8" max="8" width="16.6640625" style="33" customWidth="1"/>
    <col min="9" max="9" width="19.44140625" style="10" bestFit="1" customWidth="1"/>
    <col min="10" max="10" width="18.88671875" style="88" customWidth="1"/>
    <col min="11" max="11" width="28.6640625" style="10" bestFit="1" customWidth="1"/>
    <col min="12" max="12" width="13" style="10" bestFit="1" customWidth="1"/>
    <col min="13" max="13" width="9.109375" style="10"/>
    <col min="14" max="14" width="15.5546875" style="10" bestFit="1" customWidth="1"/>
    <col min="15" max="15" width="9.109375" style="10"/>
    <col min="16" max="16" width="2.5546875" style="101" customWidth="1"/>
    <col min="17" max="18" width="9.109375" style="100"/>
    <col min="19" max="19" width="28.88671875" style="100" bestFit="1" customWidth="1"/>
    <col min="20" max="22" width="9.109375" style="100"/>
    <col min="23" max="16384" width="9.109375" style="10"/>
  </cols>
  <sheetData>
    <row r="1" spans="1:22" ht="5.0999999999999996" customHeight="1" x14ac:dyDescent="0.25">
      <c r="A1" s="6"/>
      <c r="B1" s="7"/>
      <c r="C1" s="7"/>
      <c r="D1" s="7"/>
      <c r="E1" s="7"/>
      <c r="F1" s="7"/>
      <c r="G1" s="7"/>
      <c r="H1" s="8"/>
      <c r="I1" s="7"/>
      <c r="J1" s="9" t="s">
        <v>31</v>
      </c>
    </row>
    <row r="2" spans="1:22" ht="15.6" x14ac:dyDescent="0.3">
      <c r="A2" s="11" t="s">
        <v>32</v>
      </c>
      <c r="B2" s="12"/>
      <c r="C2" s="12"/>
      <c r="D2" s="12"/>
      <c r="E2" s="12"/>
      <c r="F2" s="12"/>
      <c r="G2" s="13" t="s">
        <v>33</v>
      </c>
      <c r="H2" s="14" t="s">
        <v>34</v>
      </c>
      <c r="I2" s="15" t="s">
        <v>35</v>
      </c>
      <c r="J2" s="16">
        <v>10</v>
      </c>
    </row>
    <row r="3" spans="1:22" ht="5.0999999999999996" customHeight="1" thickBot="1" x14ac:dyDescent="0.55000000000000004">
      <c r="A3" s="17"/>
      <c r="B3" s="18"/>
      <c r="C3" s="19"/>
      <c r="D3" s="19"/>
      <c r="E3" s="19"/>
      <c r="F3" s="19"/>
      <c r="G3" s="19"/>
      <c r="H3" s="20"/>
      <c r="I3" s="21"/>
      <c r="J3" s="22"/>
    </row>
    <row r="4" spans="1:22" ht="18.75" customHeight="1" x14ac:dyDescent="0.3">
      <c r="A4" s="23" t="s">
        <v>36</v>
      </c>
      <c r="B4" s="24"/>
      <c r="C4" s="24"/>
      <c r="D4" s="25">
        <v>42005</v>
      </c>
      <c r="E4" s="26" t="s">
        <v>37</v>
      </c>
      <c r="F4" s="26"/>
      <c r="G4" s="26"/>
      <c r="H4" s="24"/>
      <c r="I4" s="26"/>
      <c r="J4" s="27"/>
    </row>
    <row r="5" spans="1:22" ht="18.75" customHeight="1" x14ac:dyDescent="0.3">
      <c r="A5" s="28"/>
      <c r="B5" s="29"/>
      <c r="C5" s="29"/>
      <c r="D5" s="30"/>
      <c r="E5" s="31"/>
      <c r="F5" s="31"/>
      <c r="G5" s="31"/>
      <c r="H5" s="29"/>
      <c r="I5" s="31"/>
      <c r="J5" s="32"/>
    </row>
    <row r="6" spans="1:22" ht="18.75" customHeight="1" x14ac:dyDescent="0.25">
      <c r="A6" s="188" t="s">
        <v>38</v>
      </c>
      <c r="B6" s="189"/>
      <c r="C6" s="33"/>
      <c r="D6" s="33"/>
      <c r="E6" s="33"/>
      <c r="F6" s="33"/>
      <c r="G6" s="33"/>
      <c r="H6" s="34" t="s">
        <v>26</v>
      </c>
      <c r="I6" s="35" t="s">
        <v>39</v>
      </c>
      <c r="J6" s="36" t="s">
        <v>39</v>
      </c>
    </row>
    <row r="7" spans="1:22" ht="17.25" customHeight="1" x14ac:dyDescent="0.3">
      <c r="A7" s="37" t="s">
        <v>40</v>
      </c>
      <c r="B7" s="38" t="s">
        <v>41</v>
      </c>
      <c r="C7" s="31" t="s">
        <v>42</v>
      </c>
      <c r="D7" s="29"/>
      <c r="E7" s="39"/>
      <c r="F7" s="39"/>
      <c r="G7" s="40"/>
      <c r="H7" s="41"/>
      <c r="I7" s="42" t="s">
        <v>43</v>
      </c>
      <c r="J7" s="43" t="s">
        <v>44</v>
      </c>
    </row>
    <row r="8" spans="1:22" ht="20.399999999999999" thickBot="1" x14ac:dyDescent="0.55000000000000004">
      <c r="A8" s="44"/>
      <c r="B8" s="107"/>
      <c r="C8" s="45"/>
      <c r="D8" s="46" t="s">
        <v>94</v>
      </c>
      <c r="E8" s="47"/>
      <c r="F8" s="48" t="s">
        <v>45</v>
      </c>
      <c r="G8" s="49"/>
      <c r="H8" s="50"/>
      <c r="I8" s="51" t="s">
        <v>12</v>
      </c>
      <c r="J8" s="52" t="s">
        <v>12</v>
      </c>
      <c r="K8" s="190" t="s">
        <v>46</v>
      </c>
      <c r="L8" s="190"/>
      <c r="M8" s="190"/>
      <c r="N8" s="190"/>
      <c r="O8" s="190"/>
      <c r="T8" s="100" t="s">
        <v>87</v>
      </c>
      <c r="U8" s="100" t="s">
        <v>88</v>
      </c>
    </row>
    <row r="9" spans="1:22" ht="18" customHeight="1" x14ac:dyDescent="0.5">
      <c r="A9" s="108"/>
      <c r="B9" s="109"/>
      <c r="C9" s="110" t="s">
        <v>47</v>
      </c>
      <c r="D9" s="111"/>
      <c r="E9" s="112"/>
      <c r="F9" s="113"/>
      <c r="G9" s="110"/>
      <c r="H9" s="114"/>
      <c r="I9" s="115"/>
      <c r="J9" s="116"/>
      <c r="K9" s="55" t="s">
        <v>48</v>
      </c>
      <c r="L9" s="55" t="s">
        <v>49</v>
      </c>
      <c r="M9" s="55" t="s">
        <v>50</v>
      </c>
      <c r="N9" s="55" t="s">
        <v>39</v>
      </c>
      <c r="O9" s="55" t="s">
        <v>51</v>
      </c>
      <c r="Q9" s="100" t="s">
        <v>86</v>
      </c>
      <c r="R9" s="100" t="s">
        <v>90</v>
      </c>
      <c r="S9" s="100" t="s">
        <v>0</v>
      </c>
      <c r="T9" s="100" t="s">
        <v>3</v>
      </c>
      <c r="U9" s="100" t="s">
        <v>3</v>
      </c>
      <c r="V9" s="100" t="s">
        <v>13</v>
      </c>
    </row>
    <row r="10" spans="1:22" ht="16.5" hidden="1" customHeight="1" x14ac:dyDescent="0.5">
      <c r="A10" s="56" t="s">
        <v>52</v>
      </c>
      <c r="B10" s="53"/>
      <c r="C10" s="54" t="s">
        <v>47</v>
      </c>
      <c r="D10" s="57" t="s">
        <v>53</v>
      </c>
      <c r="E10" s="58"/>
      <c r="F10" s="59"/>
      <c r="G10" s="53"/>
      <c r="H10" s="60">
        <v>600255064</v>
      </c>
      <c r="I10" s="117">
        <v>49573.36</v>
      </c>
      <c r="J10" s="62"/>
      <c r="K10" s="63" t="str">
        <f>CONCATENATE(A10,B10,C10,D10)</f>
        <v>B Santander Balance Transfers</v>
      </c>
      <c r="L10" s="64">
        <f t="shared" ref="L10:L73" si="0">+H10</f>
        <v>600255064</v>
      </c>
      <c r="M10" s="63" t="str">
        <f t="shared" ref="M10:M73" si="1">IF(I10&gt;0,""," ")</f>
        <v/>
      </c>
      <c r="N10" s="65">
        <f>I10+J10</f>
        <v>49573.36</v>
      </c>
      <c r="O10" s="63" t="s">
        <v>54</v>
      </c>
      <c r="Q10" s="100" t="str">
        <f t="shared" ref="Q10:Q41" si="2">RIGHT(H10,4)</f>
        <v>5064</v>
      </c>
      <c r="R10" s="100" t="str">
        <f t="shared" ref="R10:R41" si="3">LEFT(L10,5)</f>
        <v>60025</v>
      </c>
      <c r="S10" s="100" t="e">
        <f>VLOOKUP(Q10,#REF!,2,FALSE)</f>
        <v>#REF!</v>
      </c>
      <c r="T10" s="100" t="e">
        <f>VLOOKUP(Q10,#REF!,5,FALSE)</f>
        <v>#REF!</v>
      </c>
      <c r="U10" s="100">
        <f>IF(N10&gt;250,,"Yes")</f>
        <v>0</v>
      </c>
      <c r="V10" s="100" t="e">
        <f>VLOOKUP(R10,#REF!,2,FALSE)</f>
        <v>#REF!</v>
      </c>
    </row>
    <row r="11" spans="1:22" ht="16.5" hidden="1" customHeight="1" x14ac:dyDescent="0.5">
      <c r="A11" s="56" t="s">
        <v>52</v>
      </c>
      <c r="B11" s="66">
        <v>406</v>
      </c>
      <c r="C11" s="54" t="s">
        <v>47</v>
      </c>
      <c r="D11" s="57" t="s">
        <v>57</v>
      </c>
      <c r="E11" s="58"/>
      <c r="F11" s="59">
        <v>42006</v>
      </c>
      <c r="G11" s="53"/>
      <c r="H11" s="99">
        <v>620185111</v>
      </c>
      <c r="I11" s="61">
        <v>1662000</v>
      </c>
      <c r="J11" s="62"/>
      <c r="K11" s="63" t="str">
        <f t="shared" ref="K11:K74" si="4">CONCATENATE(A11,B11,C11,D11)</f>
        <v>B406 SIBA</v>
      </c>
      <c r="L11" s="64">
        <f t="shared" si="0"/>
        <v>620185111</v>
      </c>
      <c r="M11" s="63" t="str">
        <f t="shared" si="1"/>
        <v/>
      </c>
      <c r="N11" s="65">
        <f t="shared" ref="N11:N74" si="5">I11+J11</f>
        <v>1662000</v>
      </c>
      <c r="O11" s="63" t="s">
        <v>54</v>
      </c>
      <c r="Q11" s="100" t="str">
        <f t="shared" si="2"/>
        <v>5111</v>
      </c>
      <c r="R11" s="100" t="str">
        <f t="shared" si="3"/>
        <v>62018</v>
      </c>
      <c r="S11" s="100" t="e">
        <f>VLOOKUP(Q11,#REF!,2,FALSE)</f>
        <v>#REF!</v>
      </c>
      <c r="T11" s="100" t="e">
        <f>VLOOKUP(Q11,#REF!,5,FALSE)</f>
        <v>#REF!</v>
      </c>
      <c r="U11" s="100">
        <f t="shared" ref="U11:U74" si="6">IF(N11&gt;250,,"Yes")</f>
        <v>0</v>
      </c>
      <c r="V11" s="100" t="e">
        <f>VLOOKUP(R11,#REF!,2,FALSE)</f>
        <v>#REF!</v>
      </c>
    </row>
    <row r="12" spans="1:22" ht="16.5" customHeight="1" x14ac:dyDescent="0.5">
      <c r="A12" s="56" t="s">
        <v>52</v>
      </c>
      <c r="B12" s="66">
        <v>407</v>
      </c>
      <c r="C12" s="54" t="s">
        <v>47</v>
      </c>
      <c r="D12" s="57" t="s">
        <v>95</v>
      </c>
      <c r="E12" s="67"/>
      <c r="F12" s="59"/>
      <c r="G12" s="68"/>
      <c r="H12" s="99">
        <v>620185112</v>
      </c>
      <c r="I12" s="70">
        <v>852.13</v>
      </c>
      <c r="J12" s="62"/>
      <c r="K12" s="63" t="str">
        <f t="shared" si="4"/>
        <v>B407 Siba interest</v>
      </c>
      <c r="L12" s="64">
        <f t="shared" si="0"/>
        <v>620185112</v>
      </c>
      <c r="M12" s="63" t="str">
        <f t="shared" si="1"/>
        <v/>
      </c>
      <c r="N12" s="65">
        <f t="shared" si="5"/>
        <v>852.13</v>
      </c>
      <c r="O12" s="63" t="s">
        <v>54</v>
      </c>
      <c r="Q12" s="100" t="str">
        <f t="shared" si="2"/>
        <v>5112</v>
      </c>
      <c r="R12" s="100" t="str">
        <f t="shared" si="3"/>
        <v>62018</v>
      </c>
      <c r="S12" s="100" t="e">
        <f>VLOOKUP(Q12,#REF!,2,FALSE)</f>
        <v>#REF!</v>
      </c>
      <c r="T12" s="100" t="e">
        <f>VLOOKUP(Q12,#REF!,5,FALSE)</f>
        <v>#REF!</v>
      </c>
      <c r="U12" s="100">
        <f t="shared" si="6"/>
        <v>0</v>
      </c>
      <c r="V12" s="100" t="e">
        <f>VLOOKUP(R12,#REF!,2,FALSE)</f>
        <v>#REF!</v>
      </c>
    </row>
    <row r="13" spans="1:22" ht="16.5" hidden="1" customHeight="1" x14ac:dyDescent="0.5">
      <c r="A13" s="56" t="s">
        <v>52</v>
      </c>
      <c r="B13" s="66"/>
      <c r="C13" s="54" t="s">
        <v>47</v>
      </c>
      <c r="D13" s="71" t="s">
        <v>55</v>
      </c>
      <c r="E13" s="67"/>
      <c r="F13" s="72"/>
      <c r="G13" s="73"/>
      <c r="H13" s="69">
        <v>300022445</v>
      </c>
      <c r="I13" s="70">
        <v>30.36</v>
      </c>
      <c r="J13" s="62"/>
      <c r="K13" s="63" t="str">
        <f t="shared" si="4"/>
        <v>B Yespay</v>
      </c>
      <c r="L13" s="64">
        <f t="shared" si="0"/>
        <v>300022445</v>
      </c>
      <c r="M13" s="63" t="str">
        <f t="shared" si="1"/>
        <v/>
      </c>
      <c r="N13" s="65">
        <f t="shared" si="5"/>
        <v>30.36</v>
      </c>
      <c r="O13" s="63" t="s">
        <v>54</v>
      </c>
      <c r="Q13" s="100" t="str">
        <f t="shared" si="2"/>
        <v>2445</v>
      </c>
      <c r="R13" s="100" t="str">
        <f t="shared" si="3"/>
        <v>30002</v>
      </c>
      <c r="S13" s="100" t="e">
        <f>VLOOKUP(Q13,#REF!,2,FALSE)</f>
        <v>#REF!</v>
      </c>
      <c r="T13" s="100" t="e">
        <f>VLOOKUP(Q13,#REF!,5,FALSE)</f>
        <v>#REF!</v>
      </c>
      <c r="U13" s="100" t="str">
        <f t="shared" si="6"/>
        <v>Yes</v>
      </c>
      <c r="V13" s="100" t="e">
        <f>VLOOKUP(R13,#REF!,2,FALSE)</f>
        <v>#REF!</v>
      </c>
    </row>
    <row r="14" spans="1:22" ht="16.5" hidden="1" customHeight="1" x14ac:dyDescent="0.5">
      <c r="A14" s="56" t="s">
        <v>52</v>
      </c>
      <c r="B14" s="66"/>
      <c r="C14" s="54" t="s">
        <v>47</v>
      </c>
      <c r="D14" s="57" t="s">
        <v>82</v>
      </c>
      <c r="E14" s="74"/>
      <c r="F14" s="75"/>
      <c r="G14" s="68"/>
      <c r="H14" s="76">
        <v>620199604</v>
      </c>
      <c r="I14" s="77">
        <v>36.36</v>
      </c>
      <c r="J14" s="62"/>
      <c r="K14" s="63" t="str">
        <f t="shared" si="4"/>
        <v>B Unpd DD Rents Mr Stevenson 002644809</v>
      </c>
      <c r="L14" s="64">
        <f t="shared" si="0"/>
        <v>620199604</v>
      </c>
      <c r="M14" s="63" t="str">
        <f t="shared" si="1"/>
        <v/>
      </c>
      <c r="N14" s="65">
        <f t="shared" si="5"/>
        <v>36.36</v>
      </c>
      <c r="O14" s="63" t="s">
        <v>54</v>
      </c>
      <c r="Q14" s="100" t="str">
        <f t="shared" si="2"/>
        <v>9604</v>
      </c>
      <c r="R14" s="100" t="str">
        <f t="shared" si="3"/>
        <v>62019</v>
      </c>
      <c r="S14" s="100" t="e">
        <f>VLOOKUP(Q14,#REF!,2,FALSE)</f>
        <v>#REF!</v>
      </c>
      <c r="T14" s="100" t="e">
        <f>VLOOKUP(Q14,#REF!,5,FALSE)</f>
        <v>#REF!</v>
      </c>
      <c r="U14" s="100" t="str">
        <f t="shared" si="6"/>
        <v>Yes</v>
      </c>
      <c r="V14" s="100" t="e">
        <f>VLOOKUP(R14,#REF!,2,FALSE)</f>
        <v>#REF!</v>
      </c>
    </row>
    <row r="15" spans="1:22" ht="16.5" hidden="1" customHeight="1" x14ac:dyDescent="0.5">
      <c r="A15" s="56" t="s">
        <v>52</v>
      </c>
      <c r="B15" s="66">
        <v>408</v>
      </c>
      <c r="C15" s="54" t="s">
        <v>47</v>
      </c>
      <c r="D15" s="57" t="s">
        <v>60</v>
      </c>
      <c r="E15" s="58"/>
      <c r="F15" s="59"/>
      <c r="G15" s="53"/>
      <c r="H15" s="60">
        <v>620062706</v>
      </c>
      <c r="I15" s="80">
        <v>42.1</v>
      </c>
      <c r="J15" s="62"/>
      <c r="K15" s="63" t="str">
        <f t="shared" si="4"/>
        <v>B408 O2 - Out of phone Hours</v>
      </c>
      <c r="L15" s="64">
        <f t="shared" si="0"/>
        <v>620062706</v>
      </c>
      <c r="M15" s="63" t="str">
        <f t="shared" si="1"/>
        <v/>
      </c>
      <c r="N15" s="65">
        <f t="shared" si="5"/>
        <v>42.1</v>
      </c>
      <c r="O15" s="63" t="s">
        <v>54</v>
      </c>
      <c r="Q15" s="100" t="str">
        <f t="shared" si="2"/>
        <v>2706</v>
      </c>
      <c r="R15" s="100" t="str">
        <f t="shared" si="3"/>
        <v>62006</v>
      </c>
      <c r="S15" s="100" t="e">
        <f>VLOOKUP(Q15,#REF!,2,FALSE)</f>
        <v>#REF!</v>
      </c>
      <c r="T15" s="100" t="e">
        <f>VLOOKUP(Q15,#REF!,5,FALSE)</f>
        <v>#REF!</v>
      </c>
      <c r="U15" s="100" t="str">
        <f t="shared" si="6"/>
        <v>Yes</v>
      </c>
      <c r="V15" s="100" t="e">
        <f>VLOOKUP(R15,#REF!,2,FALSE)</f>
        <v>#REF!</v>
      </c>
    </row>
    <row r="16" spans="1:22" ht="16.5" hidden="1" customHeight="1" x14ac:dyDescent="0.5">
      <c r="A16" s="56" t="s">
        <v>52</v>
      </c>
      <c r="B16" s="66">
        <v>409</v>
      </c>
      <c r="C16" s="54" t="s">
        <v>47</v>
      </c>
      <c r="D16" s="57" t="s">
        <v>91</v>
      </c>
      <c r="E16" s="74"/>
      <c r="F16" s="75">
        <v>42009</v>
      </c>
      <c r="G16" s="68"/>
      <c r="H16" s="76">
        <v>795063035</v>
      </c>
      <c r="I16" s="77">
        <v>167.5</v>
      </c>
      <c r="J16" s="62"/>
      <c r="K16" s="63" t="str">
        <f t="shared" si="4"/>
        <v>B409 NW Purchasing Card</v>
      </c>
      <c r="L16" s="64">
        <f t="shared" si="0"/>
        <v>795063035</v>
      </c>
      <c r="M16" s="63" t="str">
        <f t="shared" si="1"/>
        <v/>
      </c>
      <c r="N16" s="65">
        <f t="shared" si="5"/>
        <v>167.5</v>
      </c>
      <c r="O16" s="63" t="s">
        <v>54</v>
      </c>
      <c r="Q16" s="100" t="str">
        <f t="shared" si="2"/>
        <v>3035</v>
      </c>
      <c r="R16" s="100" t="str">
        <f t="shared" si="3"/>
        <v>79506</v>
      </c>
      <c r="S16" s="100" t="e">
        <f>VLOOKUP(Q16,#REF!,2,FALSE)</f>
        <v>#REF!</v>
      </c>
      <c r="T16" s="100" t="e">
        <f>VLOOKUP(Q16,#REF!,5,FALSE)</f>
        <v>#REF!</v>
      </c>
      <c r="U16" s="100" t="str">
        <f t="shared" si="6"/>
        <v>Yes</v>
      </c>
      <c r="V16" s="100" t="e">
        <f>VLOOKUP(R16,#REF!,2,FALSE)</f>
        <v>#REF!</v>
      </c>
    </row>
    <row r="17" spans="1:22" ht="16.5" hidden="1" customHeight="1" x14ac:dyDescent="0.5">
      <c r="A17" s="56" t="s">
        <v>52</v>
      </c>
      <c r="B17" s="66"/>
      <c r="C17" s="54" t="s">
        <v>47</v>
      </c>
      <c r="D17" s="57" t="s">
        <v>67</v>
      </c>
      <c r="E17" s="58"/>
      <c r="F17" s="59"/>
      <c r="G17" s="68"/>
      <c r="H17" s="60">
        <v>680035003</v>
      </c>
      <c r="I17" s="70">
        <v>1749883</v>
      </c>
      <c r="J17" s="62"/>
      <c r="K17" s="63" t="str">
        <f t="shared" si="4"/>
        <v>B LCC Precept</v>
      </c>
      <c r="L17" s="64">
        <f t="shared" si="0"/>
        <v>680035003</v>
      </c>
      <c r="M17" s="63" t="str">
        <f t="shared" si="1"/>
        <v/>
      </c>
      <c r="N17" s="65">
        <f t="shared" si="5"/>
        <v>1749883</v>
      </c>
      <c r="O17" s="63" t="s">
        <v>54</v>
      </c>
      <c r="Q17" s="100" t="str">
        <f t="shared" si="2"/>
        <v>5003</v>
      </c>
      <c r="R17" s="100" t="str">
        <f t="shared" si="3"/>
        <v>68003</v>
      </c>
      <c r="S17" s="100" t="e">
        <f>VLOOKUP(Q17,#REF!,2,FALSE)</f>
        <v>#REF!</v>
      </c>
      <c r="T17" s="100" t="e">
        <f>VLOOKUP(Q17,#REF!,5,FALSE)</f>
        <v>#REF!</v>
      </c>
      <c r="U17" s="100">
        <f t="shared" si="6"/>
        <v>0</v>
      </c>
      <c r="V17" s="100" t="e">
        <f>VLOOKUP(R17,#REF!,2,FALSE)</f>
        <v>#REF!</v>
      </c>
    </row>
    <row r="18" spans="1:22" ht="16.5" hidden="1" customHeight="1" x14ac:dyDescent="0.5">
      <c r="A18" s="56" t="s">
        <v>52</v>
      </c>
      <c r="B18" s="66"/>
      <c r="C18" s="54" t="s">
        <v>47</v>
      </c>
      <c r="D18" s="57" t="s">
        <v>67</v>
      </c>
      <c r="E18" s="58"/>
      <c r="F18" s="59"/>
      <c r="G18" s="68"/>
      <c r="H18" s="60">
        <v>680035017</v>
      </c>
      <c r="I18" s="70">
        <v>46096</v>
      </c>
      <c r="J18" s="62"/>
      <c r="K18" s="63" t="str">
        <f t="shared" si="4"/>
        <v>B LCC Precept</v>
      </c>
      <c r="L18" s="64">
        <f t="shared" si="0"/>
        <v>680035017</v>
      </c>
      <c r="M18" s="63" t="str">
        <f t="shared" si="1"/>
        <v/>
      </c>
      <c r="N18" s="65">
        <f t="shared" si="5"/>
        <v>46096</v>
      </c>
      <c r="O18" s="63" t="s">
        <v>54</v>
      </c>
      <c r="Q18" s="100" t="str">
        <f t="shared" si="2"/>
        <v>5017</v>
      </c>
      <c r="R18" s="100" t="str">
        <f t="shared" si="3"/>
        <v>68003</v>
      </c>
      <c r="S18" s="100" t="e">
        <f>VLOOKUP(Q18,#REF!,2,FALSE)</f>
        <v>#REF!</v>
      </c>
      <c r="T18" s="100" t="e">
        <f>VLOOKUP(Q18,#REF!,5,FALSE)</f>
        <v>#REF!</v>
      </c>
      <c r="U18" s="100">
        <f t="shared" si="6"/>
        <v>0</v>
      </c>
      <c r="V18" s="100" t="e">
        <f>VLOOKUP(R18,#REF!,2,FALSE)</f>
        <v>#REF!</v>
      </c>
    </row>
    <row r="19" spans="1:22" ht="16.5" hidden="1" customHeight="1" x14ac:dyDescent="0.5">
      <c r="A19" s="56" t="s">
        <v>52</v>
      </c>
      <c r="B19" s="66"/>
      <c r="C19" s="54" t="s">
        <v>47</v>
      </c>
      <c r="D19" s="57" t="s">
        <v>68</v>
      </c>
      <c r="E19" s="58"/>
      <c r="F19" s="59"/>
      <c r="G19" s="53"/>
      <c r="H19" s="76">
        <v>680035002</v>
      </c>
      <c r="I19" s="82">
        <v>290522.2</v>
      </c>
      <c r="J19" s="62"/>
      <c r="K19" s="63" t="str">
        <f t="shared" si="4"/>
        <v>B LPA Precept</v>
      </c>
      <c r="L19" s="64">
        <f t="shared" si="0"/>
        <v>680035002</v>
      </c>
      <c r="M19" s="63" t="str">
        <f t="shared" si="1"/>
        <v/>
      </c>
      <c r="N19" s="65">
        <f t="shared" si="5"/>
        <v>290522.2</v>
      </c>
      <c r="O19" s="63" t="s">
        <v>54</v>
      </c>
      <c r="Q19" s="100" t="str">
        <f t="shared" si="2"/>
        <v>5002</v>
      </c>
      <c r="R19" s="100" t="str">
        <f t="shared" si="3"/>
        <v>68003</v>
      </c>
      <c r="S19" s="100" t="e">
        <f>VLOOKUP(Q19,#REF!,2,FALSE)</f>
        <v>#REF!</v>
      </c>
      <c r="T19" s="100" t="e">
        <f>VLOOKUP(Q19,#REF!,5,FALSE)</f>
        <v>#REF!</v>
      </c>
      <c r="U19" s="100">
        <f t="shared" si="6"/>
        <v>0</v>
      </c>
      <c r="V19" s="100" t="e">
        <f>VLOOKUP(R19,#REF!,2,FALSE)</f>
        <v>#REF!</v>
      </c>
    </row>
    <row r="20" spans="1:22" ht="16.5" hidden="1" customHeight="1" x14ac:dyDescent="0.5">
      <c r="A20" s="56" t="s">
        <v>52</v>
      </c>
      <c r="B20" s="66"/>
      <c r="C20" s="54" t="s">
        <v>47</v>
      </c>
      <c r="D20" s="57" t="s">
        <v>68</v>
      </c>
      <c r="E20" s="58"/>
      <c r="F20" s="59"/>
      <c r="G20" s="53"/>
      <c r="H20" s="76">
        <v>680035906</v>
      </c>
      <c r="I20" s="82">
        <v>7539.9</v>
      </c>
      <c r="J20" s="62"/>
      <c r="K20" s="63" t="str">
        <f t="shared" si="4"/>
        <v>B LPA Precept</v>
      </c>
      <c r="L20" s="118">
        <v>140012430</v>
      </c>
      <c r="M20" s="63" t="str">
        <f t="shared" si="1"/>
        <v/>
      </c>
      <c r="N20" s="65">
        <f t="shared" si="5"/>
        <v>7539.9</v>
      </c>
      <c r="O20" s="63" t="s">
        <v>54</v>
      </c>
      <c r="Q20" s="100" t="str">
        <f t="shared" si="2"/>
        <v>5906</v>
      </c>
      <c r="R20" s="100" t="str">
        <f t="shared" si="3"/>
        <v>14001</v>
      </c>
      <c r="S20" s="100" t="e">
        <f>VLOOKUP(Q20,#REF!,2,FALSE)</f>
        <v>#REF!</v>
      </c>
      <c r="T20" s="100" t="e">
        <f>VLOOKUP(Q20,#REF!,5,FALSE)</f>
        <v>#REF!</v>
      </c>
      <c r="U20" s="100">
        <f t="shared" si="6"/>
        <v>0</v>
      </c>
      <c r="V20" s="100" t="e">
        <f>VLOOKUP(R20,#REF!,2,FALSE)</f>
        <v>#REF!</v>
      </c>
    </row>
    <row r="21" spans="1:22" ht="16.5" hidden="1" customHeight="1" x14ac:dyDescent="0.5">
      <c r="A21" s="56" t="s">
        <v>52</v>
      </c>
      <c r="B21" s="66"/>
      <c r="C21" s="54" t="s">
        <v>47</v>
      </c>
      <c r="D21" s="57" t="s">
        <v>69</v>
      </c>
      <c r="E21" s="58"/>
      <c r="F21" s="59"/>
      <c r="G21" s="53"/>
      <c r="H21" s="60">
        <v>680035000</v>
      </c>
      <c r="I21" s="70">
        <v>97539</v>
      </c>
      <c r="J21" s="62"/>
      <c r="K21" s="63" t="str">
        <f t="shared" si="4"/>
        <v>B Leics &amp; Rutland Precept</v>
      </c>
      <c r="L21" s="64">
        <f t="shared" si="0"/>
        <v>680035000</v>
      </c>
      <c r="M21" s="63" t="str">
        <f t="shared" si="1"/>
        <v/>
      </c>
      <c r="N21" s="65">
        <f t="shared" si="5"/>
        <v>97539</v>
      </c>
      <c r="O21" s="63" t="s">
        <v>54</v>
      </c>
      <c r="Q21" s="100" t="str">
        <f t="shared" si="2"/>
        <v>5000</v>
      </c>
      <c r="R21" s="100" t="str">
        <f t="shared" si="3"/>
        <v>68003</v>
      </c>
      <c r="S21" s="100" t="e">
        <f>VLOOKUP(Q21,#REF!,2,FALSE)</f>
        <v>#REF!</v>
      </c>
      <c r="T21" s="100" t="e">
        <f>VLOOKUP(Q21,#REF!,5,FALSE)</f>
        <v>#REF!</v>
      </c>
      <c r="U21" s="100">
        <f t="shared" si="6"/>
        <v>0</v>
      </c>
      <c r="V21" s="100" t="e">
        <f>VLOOKUP(R21,#REF!,2,FALSE)</f>
        <v>#REF!</v>
      </c>
    </row>
    <row r="22" spans="1:22" ht="16.5" hidden="1" customHeight="1" x14ac:dyDescent="0.5">
      <c r="A22" s="56" t="s">
        <v>52</v>
      </c>
      <c r="B22" s="66"/>
      <c r="C22" s="54" t="s">
        <v>47</v>
      </c>
      <c r="D22" s="57" t="s">
        <v>69</v>
      </c>
      <c r="E22" s="58"/>
      <c r="F22" s="59"/>
      <c r="G22" s="53"/>
      <c r="H22" s="60">
        <v>680035907</v>
      </c>
      <c r="I22" s="70">
        <v>2531</v>
      </c>
      <c r="J22" s="62"/>
      <c r="K22" s="63" t="str">
        <f t="shared" si="4"/>
        <v>B Leics &amp; Rutland Precept</v>
      </c>
      <c r="L22" s="64">
        <f t="shared" si="0"/>
        <v>680035907</v>
      </c>
      <c r="M22" s="63" t="str">
        <f t="shared" si="1"/>
        <v/>
      </c>
      <c r="N22" s="65">
        <f t="shared" si="5"/>
        <v>2531</v>
      </c>
      <c r="O22" s="63" t="s">
        <v>54</v>
      </c>
      <c r="Q22" s="100" t="str">
        <f t="shared" si="2"/>
        <v>5907</v>
      </c>
      <c r="R22" s="100" t="str">
        <f t="shared" si="3"/>
        <v>68003</v>
      </c>
      <c r="S22" s="100" t="e">
        <f>VLOOKUP(Q22,#REF!,2,FALSE)</f>
        <v>#REF!</v>
      </c>
      <c r="T22" s="100" t="e">
        <f>VLOOKUP(Q22,#REF!,5,FALSE)</f>
        <v>#REF!</v>
      </c>
      <c r="U22" s="100">
        <f t="shared" si="6"/>
        <v>0</v>
      </c>
      <c r="V22" s="100" t="e">
        <f>VLOOKUP(R22,#REF!,2,FALSE)</f>
        <v>#REF!</v>
      </c>
    </row>
    <row r="23" spans="1:22" ht="16.5" hidden="1" customHeight="1" x14ac:dyDescent="0.5">
      <c r="A23" s="56" t="s">
        <v>52</v>
      </c>
      <c r="B23" s="66"/>
      <c r="C23" s="54" t="s">
        <v>47</v>
      </c>
      <c r="D23" s="57" t="s">
        <v>69</v>
      </c>
      <c r="E23" s="58"/>
      <c r="F23" s="59"/>
      <c r="G23" s="53"/>
      <c r="H23" s="60">
        <v>680035919</v>
      </c>
      <c r="I23" s="70">
        <v>11692</v>
      </c>
      <c r="J23" s="62"/>
      <c r="K23" s="63" t="str">
        <f t="shared" si="4"/>
        <v>B Leics &amp; Rutland Precept</v>
      </c>
      <c r="L23" s="64">
        <f t="shared" si="0"/>
        <v>680035919</v>
      </c>
      <c r="M23" s="63" t="str">
        <f t="shared" si="1"/>
        <v/>
      </c>
      <c r="N23" s="65">
        <f t="shared" si="5"/>
        <v>11692</v>
      </c>
      <c r="O23" s="63" t="s">
        <v>54</v>
      </c>
      <c r="Q23" s="100" t="str">
        <f t="shared" si="2"/>
        <v>5919</v>
      </c>
      <c r="R23" s="100" t="str">
        <f t="shared" si="3"/>
        <v>68003</v>
      </c>
      <c r="S23" s="100" t="e">
        <f>VLOOKUP(Q23,#REF!,2,FALSE)</f>
        <v>#REF!</v>
      </c>
      <c r="T23" s="100" t="e">
        <f>VLOOKUP(Q23,#REF!,5,FALSE)</f>
        <v>#REF!</v>
      </c>
      <c r="U23" s="100">
        <f t="shared" si="6"/>
        <v>0</v>
      </c>
      <c r="V23" s="100" t="e">
        <f>VLOOKUP(R23,#REF!,2,FALSE)</f>
        <v>#REF!</v>
      </c>
    </row>
    <row r="24" spans="1:22" ht="16.5" hidden="1" customHeight="1" x14ac:dyDescent="0.5">
      <c r="A24" s="56" t="s">
        <v>52</v>
      </c>
      <c r="B24" s="66"/>
      <c r="C24" s="54" t="s">
        <v>47</v>
      </c>
      <c r="D24" s="57" t="s">
        <v>69</v>
      </c>
      <c r="E24" s="58"/>
      <c r="F24" s="59"/>
      <c r="G24" s="53"/>
      <c r="H24" s="60">
        <v>680035923</v>
      </c>
      <c r="I24" s="70"/>
      <c r="J24" s="62">
        <v>238</v>
      </c>
      <c r="K24" s="63" t="str">
        <f t="shared" si="4"/>
        <v>B Leics &amp; Rutland Precept</v>
      </c>
      <c r="L24" s="64">
        <f t="shared" si="0"/>
        <v>680035923</v>
      </c>
      <c r="M24" s="63" t="str">
        <f t="shared" si="1"/>
        <v xml:space="preserve"> </v>
      </c>
      <c r="N24" s="65">
        <f t="shared" si="5"/>
        <v>238</v>
      </c>
      <c r="O24" s="63" t="s">
        <v>54</v>
      </c>
      <c r="Q24" s="100" t="str">
        <f t="shared" si="2"/>
        <v>5923</v>
      </c>
      <c r="R24" s="100" t="str">
        <f t="shared" si="3"/>
        <v>68003</v>
      </c>
      <c r="S24" s="100" t="e">
        <f>VLOOKUP(Q24,#REF!,2,FALSE)</f>
        <v>#REF!</v>
      </c>
      <c r="T24" s="100" t="e">
        <f>VLOOKUP(Q24,#REF!,5,FALSE)</f>
        <v>#REF!</v>
      </c>
      <c r="U24" s="100" t="str">
        <f t="shared" si="6"/>
        <v>Yes</v>
      </c>
      <c r="V24" s="100" t="e">
        <f>VLOOKUP(R24,#REF!,2,FALSE)</f>
        <v>#REF!</v>
      </c>
    </row>
    <row r="25" spans="1:22" ht="16.5" hidden="1" customHeight="1" x14ac:dyDescent="0.5">
      <c r="A25" s="56" t="s">
        <v>52</v>
      </c>
      <c r="B25" s="66">
        <v>410</v>
      </c>
      <c r="C25" s="54" t="s">
        <v>47</v>
      </c>
      <c r="D25" s="57" t="s">
        <v>57</v>
      </c>
      <c r="E25" s="58"/>
      <c r="F25" s="59">
        <v>42010</v>
      </c>
      <c r="G25" s="53"/>
      <c r="H25" s="99">
        <v>620185111</v>
      </c>
      <c r="I25" s="77">
        <v>106000</v>
      </c>
      <c r="J25" s="62"/>
      <c r="K25" s="63" t="str">
        <f t="shared" si="4"/>
        <v>B410 SIBA</v>
      </c>
      <c r="L25" s="64">
        <f t="shared" si="0"/>
        <v>620185111</v>
      </c>
      <c r="M25" s="63" t="str">
        <f t="shared" si="1"/>
        <v/>
      </c>
      <c r="N25" s="65">
        <f t="shared" si="5"/>
        <v>106000</v>
      </c>
      <c r="O25" s="63" t="s">
        <v>54</v>
      </c>
      <c r="Q25" s="100" t="str">
        <f t="shared" si="2"/>
        <v>5111</v>
      </c>
      <c r="R25" s="100" t="str">
        <f t="shared" si="3"/>
        <v>62018</v>
      </c>
      <c r="S25" s="100" t="e">
        <f>VLOOKUP(Q25,#REF!,2,FALSE)</f>
        <v>#REF!</v>
      </c>
      <c r="T25" s="100" t="e">
        <f>VLOOKUP(Q25,#REF!,5,FALSE)</f>
        <v>#REF!</v>
      </c>
      <c r="U25" s="100">
        <f t="shared" si="6"/>
        <v>0</v>
      </c>
      <c r="V25" s="100" t="e">
        <f>VLOOKUP(R25,#REF!,2,FALSE)</f>
        <v>#REF!</v>
      </c>
    </row>
    <row r="26" spans="1:22" ht="16.5" customHeight="1" x14ac:dyDescent="0.5">
      <c r="A26" s="56" t="s">
        <v>52</v>
      </c>
      <c r="B26" s="66">
        <v>411</v>
      </c>
      <c r="C26" s="54" t="s">
        <v>47</v>
      </c>
      <c r="D26" s="57" t="s">
        <v>63</v>
      </c>
      <c r="E26" s="67"/>
      <c r="F26" s="75"/>
      <c r="G26" s="59"/>
      <c r="H26" s="60">
        <v>620199600</v>
      </c>
      <c r="I26" s="70">
        <v>4512.67</v>
      </c>
      <c r="J26" s="62"/>
      <c r="K26" s="63" t="str">
        <f t="shared" si="4"/>
        <v>B411 Unpd Rents DD Dwellings</v>
      </c>
      <c r="L26" s="64">
        <f t="shared" si="0"/>
        <v>620199600</v>
      </c>
      <c r="M26" s="63" t="str">
        <f t="shared" si="1"/>
        <v/>
      </c>
      <c r="N26" s="65">
        <f t="shared" si="5"/>
        <v>4512.67</v>
      </c>
      <c r="O26" s="63" t="s">
        <v>54</v>
      </c>
      <c r="Q26" s="100" t="str">
        <f t="shared" si="2"/>
        <v>9600</v>
      </c>
      <c r="R26" s="100" t="str">
        <f t="shared" si="3"/>
        <v>62019</v>
      </c>
      <c r="S26" s="100" t="e">
        <f>VLOOKUP(Q26,#REF!,2,FALSE)</f>
        <v>#REF!</v>
      </c>
      <c r="T26" s="100" t="e">
        <f>VLOOKUP(Q26,#REF!,5,FALSE)</f>
        <v>#REF!</v>
      </c>
      <c r="U26" s="100">
        <f t="shared" si="6"/>
        <v>0</v>
      </c>
      <c r="V26" s="100" t="e">
        <f>VLOOKUP(R26,#REF!,2,FALSE)</f>
        <v>#REF!</v>
      </c>
    </row>
    <row r="27" spans="1:22" ht="16.5" hidden="1" customHeight="1" x14ac:dyDescent="0.5">
      <c r="A27" s="56" t="s">
        <v>52</v>
      </c>
      <c r="B27" s="66">
        <v>411</v>
      </c>
      <c r="C27" s="54" t="s">
        <v>47</v>
      </c>
      <c r="D27" s="57" t="s">
        <v>62</v>
      </c>
      <c r="E27" s="67"/>
      <c r="F27" s="75"/>
      <c r="G27" s="59"/>
      <c r="H27" s="60">
        <v>620199604</v>
      </c>
      <c r="I27" s="80">
        <v>50</v>
      </c>
      <c r="J27" s="62"/>
      <c r="K27" s="63" t="str">
        <f t="shared" si="4"/>
        <v>B411 Unpd Rents DD Garages</v>
      </c>
      <c r="L27" s="64">
        <f t="shared" si="0"/>
        <v>620199604</v>
      </c>
      <c r="M27" s="63" t="str">
        <f t="shared" si="1"/>
        <v/>
      </c>
      <c r="N27" s="65">
        <f t="shared" si="5"/>
        <v>50</v>
      </c>
      <c r="O27" s="63" t="s">
        <v>54</v>
      </c>
      <c r="Q27" s="100" t="str">
        <f t="shared" si="2"/>
        <v>9604</v>
      </c>
      <c r="R27" s="100" t="str">
        <f t="shared" si="3"/>
        <v>62019</v>
      </c>
      <c r="S27" s="100" t="e">
        <f>VLOOKUP(Q27,#REF!,2,FALSE)</f>
        <v>#REF!</v>
      </c>
      <c r="T27" s="100" t="e">
        <f>VLOOKUP(Q27,#REF!,5,FALSE)</f>
        <v>#REF!</v>
      </c>
      <c r="U27" s="100" t="str">
        <f t="shared" si="6"/>
        <v>Yes</v>
      </c>
      <c r="V27" s="100" t="e">
        <f>VLOOKUP(R27,#REF!,2,FALSE)</f>
        <v>#REF!</v>
      </c>
    </row>
    <row r="28" spans="1:22" ht="16.5" customHeight="1" x14ac:dyDescent="0.5">
      <c r="A28" s="56" t="s">
        <v>52</v>
      </c>
      <c r="B28" s="38">
        <v>412</v>
      </c>
      <c r="C28" s="54" t="s">
        <v>47</v>
      </c>
      <c r="D28" s="57" t="s">
        <v>61</v>
      </c>
      <c r="E28" s="59"/>
      <c r="F28" s="119"/>
      <c r="G28" s="68"/>
      <c r="H28" s="60">
        <v>620042006</v>
      </c>
      <c r="I28" s="120">
        <v>1204.81</v>
      </c>
      <c r="J28" s="81"/>
      <c r="K28" s="63" t="str">
        <f t="shared" si="4"/>
        <v>B412 Grenke Leasing</v>
      </c>
      <c r="L28" s="64">
        <f t="shared" si="0"/>
        <v>620042006</v>
      </c>
      <c r="M28" s="63" t="str">
        <f t="shared" si="1"/>
        <v/>
      </c>
      <c r="N28" s="65">
        <f t="shared" si="5"/>
        <v>1204.81</v>
      </c>
      <c r="O28" s="63" t="s">
        <v>54</v>
      </c>
      <c r="Q28" s="100" t="str">
        <f t="shared" si="2"/>
        <v>2006</v>
      </c>
      <c r="R28" s="100" t="str">
        <f t="shared" si="3"/>
        <v>62004</v>
      </c>
      <c r="S28" s="100" t="e">
        <f>VLOOKUP(Q28,#REF!,2,FALSE)</f>
        <v>#REF!</v>
      </c>
      <c r="T28" s="100" t="e">
        <f>VLOOKUP(Q28,#REF!,5,FALSE)</f>
        <v>#REF!</v>
      </c>
      <c r="U28" s="100">
        <f t="shared" si="6"/>
        <v>0</v>
      </c>
      <c r="V28" s="100" t="e">
        <f>VLOOKUP(R28,#REF!,2,FALSE)</f>
        <v>#REF!</v>
      </c>
    </row>
    <row r="29" spans="1:22" ht="16.5" hidden="1" customHeight="1" x14ac:dyDescent="0.5">
      <c r="A29" s="56" t="s">
        <v>52</v>
      </c>
      <c r="B29" s="66">
        <v>412</v>
      </c>
      <c r="C29" s="54" t="s">
        <v>47</v>
      </c>
      <c r="D29" s="57" t="s">
        <v>61</v>
      </c>
      <c r="E29" s="59"/>
      <c r="F29" s="119"/>
      <c r="G29" s="68"/>
      <c r="H29" s="60">
        <v>600165005</v>
      </c>
      <c r="I29" s="120">
        <v>240.96</v>
      </c>
      <c r="J29" s="62"/>
      <c r="K29" s="63" t="str">
        <f t="shared" si="4"/>
        <v>B412 Grenke Leasing</v>
      </c>
      <c r="L29" s="64">
        <f t="shared" si="0"/>
        <v>600165005</v>
      </c>
      <c r="M29" s="63" t="str">
        <f t="shared" si="1"/>
        <v/>
      </c>
      <c r="N29" s="65">
        <f t="shared" si="5"/>
        <v>240.96</v>
      </c>
      <c r="O29" s="63" t="s">
        <v>54</v>
      </c>
      <c r="Q29" s="100" t="str">
        <f t="shared" si="2"/>
        <v>5005</v>
      </c>
      <c r="R29" s="100" t="str">
        <f t="shared" si="3"/>
        <v>60016</v>
      </c>
      <c r="S29" s="100" t="e">
        <f>VLOOKUP(Q29,#REF!,2,FALSE)</f>
        <v>#REF!</v>
      </c>
      <c r="T29" s="100" t="e">
        <f>VLOOKUP(Q29,#REF!,5,FALSE)</f>
        <v>#REF!</v>
      </c>
      <c r="U29" s="100" t="str">
        <f t="shared" si="6"/>
        <v>Yes</v>
      </c>
      <c r="V29" s="100" t="e">
        <f>VLOOKUP(R29,#REF!,2,FALSE)</f>
        <v>#REF!</v>
      </c>
    </row>
    <row r="30" spans="1:22" ht="16.5" customHeight="1" x14ac:dyDescent="0.5">
      <c r="A30" s="56" t="s">
        <v>52</v>
      </c>
      <c r="B30" s="66">
        <v>413</v>
      </c>
      <c r="C30" s="54" t="s">
        <v>47</v>
      </c>
      <c r="D30" s="57" t="s">
        <v>61</v>
      </c>
      <c r="E30" s="59"/>
      <c r="F30" s="119"/>
      <c r="G30" s="68"/>
      <c r="H30" s="60">
        <v>620042006</v>
      </c>
      <c r="I30" s="120">
        <v>3975.87</v>
      </c>
      <c r="J30" s="62"/>
      <c r="K30" s="63" t="str">
        <f t="shared" si="4"/>
        <v>B413 Grenke Leasing</v>
      </c>
      <c r="L30" s="64">
        <f t="shared" si="0"/>
        <v>620042006</v>
      </c>
      <c r="M30" s="63" t="str">
        <f t="shared" si="1"/>
        <v/>
      </c>
      <c r="N30" s="65">
        <f t="shared" si="5"/>
        <v>3975.87</v>
      </c>
      <c r="O30" s="63" t="s">
        <v>54</v>
      </c>
      <c r="Q30" s="100" t="str">
        <f t="shared" si="2"/>
        <v>2006</v>
      </c>
      <c r="R30" s="100" t="str">
        <f t="shared" si="3"/>
        <v>62004</v>
      </c>
      <c r="S30" s="100" t="e">
        <f>VLOOKUP(Q30,#REF!,2,FALSE)</f>
        <v>#REF!</v>
      </c>
      <c r="T30" s="100" t="e">
        <f>VLOOKUP(Q30,#REF!,5,FALSE)</f>
        <v>#REF!</v>
      </c>
      <c r="U30" s="100">
        <f t="shared" si="6"/>
        <v>0</v>
      </c>
      <c r="V30" s="100" t="e">
        <f>VLOOKUP(R30,#REF!,2,FALSE)</f>
        <v>#REF!</v>
      </c>
    </row>
    <row r="31" spans="1:22" ht="16.5" hidden="1" customHeight="1" x14ac:dyDescent="0.5">
      <c r="A31" s="56" t="s">
        <v>52</v>
      </c>
      <c r="B31" s="66">
        <v>413</v>
      </c>
      <c r="C31" s="54" t="s">
        <v>47</v>
      </c>
      <c r="D31" s="57" t="s">
        <v>61</v>
      </c>
      <c r="E31" s="58"/>
      <c r="F31" s="59"/>
      <c r="G31" s="53"/>
      <c r="H31" s="60">
        <v>600165005</v>
      </c>
      <c r="I31" s="70">
        <v>795.17</v>
      </c>
      <c r="J31" s="62"/>
      <c r="K31" s="63" t="str">
        <f t="shared" si="4"/>
        <v>B413 Grenke Leasing</v>
      </c>
      <c r="L31" s="64">
        <f t="shared" si="0"/>
        <v>600165005</v>
      </c>
      <c r="M31" s="63" t="str">
        <f t="shared" si="1"/>
        <v/>
      </c>
      <c r="N31" s="65">
        <f t="shared" si="5"/>
        <v>795.17</v>
      </c>
      <c r="O31" s="63" t="s">
        <v>54</v>
      </c>
      <c r="Q31" s="100" t="str">
        <f t="shared" si="2"/>
        <v>5005</v>
      </c>
      <c r="R31" s="100" t="str">
        <f t="shared" si="3"/>
        <v>60016</v>
      </c>
      <c r="S31" s="100" t="e">
        <f>VLOOKUP(Q31,#REF!,2,FALSE)</f>
        <v>#REF!</v>
      </c>
      <c r="T31" s="100" t="e">
        <f>VLOOKUP(Q31,#REF!,5,FALSE)</f>
        <v>#REF!</v>
      </c>
      <c r="U31" s="100">
        <f t="shared" si="6"/>
        <v>0</v>
      </c>
      <c r="V31" s="100" t="e">
        <f>VLOOKUP(R31,#REF!,2,FALSE)</f>
        <v>#REF!</v>
      </c>
    </row>
    <row r="32" spans="1:22" ht="16.5" hidden="1" customHeight="1" x14ac:dyDescent="0.5">
      <c r="A32" s="56" t="s">
        <v>52</v>
      </c>
      <c r="B32" s="66">
        <v>414</v>
      </c>
      <c r="C32" s="54" t="s">
        <v>47</v>
      </c>
      <c r="D32" s="57" t="s">
        <v>58</v>
      </c>
      <c r="E32" s="58"/>
      <c r="F32" s="59"/>
      <c r="G32" s="53"/>
      <c r="H32" s="60">
        <v>680019080</v>
      </c>
      <c r="I32" s="70">
        <v>7660.62</v>
      </c>
      <c r="J32" s="62"/>
      <c r="K32" s="63" t="str">
        <f t="shared" si="4"/>
        <v>B414 Unpaid D/d C/Tax</v>
      </c>
      <c r="L32" s="64">
        <f t="shared" si="0"/>
        <v>680019080</v>
      </c>
      <c r="M32" s="63" t="str">
        <f t="shared" si="1"/>
        <v/>
      </c>
      <c r="N32" s="65">
        <f t="shared" si="5"/>
        <v>7660.62</v>
      </c>
      <c r="O32" s="63" t="s">
        <v>54</v>
      </c>
      <c r="Q32" s="100" t="str">
        <f t="shared" si="2"/>
        <v>9080</v>
      </c>
      <c r="R32" s="100" t="str">
        <f t="shared" si="3"/>
        <v>68001</v>
      </c>
      <c r="S32" s="100" t="e">
        <f>VLOOKUP(Q32,#REF!,2,FALSE)</f>
        <v>#REF!</v>
      </c>
      <c r="T32" s="100" t="e">
        <f>VLOOKUP(Q32,#REF!,5,FALSE)</f>
        <v>#REF!</v>
      </c>
      <c r="U32" s="100">
        <f t="shared" si="6"/>
        <v>0</v>
      </c>
      <c r="V32" s="100" t="e">
        <f>VLOOKUP(R32,#REF!,2,FALSE)</f>
        <v>#REF!</v>
      </c>
    </row>
    <row r="33" spans="1:22" ht="16.5" hidden="1" customHeight="1" x14ac:dyDescent="0.5">
      <c r="A33" s="56" t="s">
        <v>52</v>
      </c>
      <c r="B33" s="66">
        <v>414</v>
      </c>
      <c r="C33" s="54" t="s">
        <v>47</v>
      </c>
      <c r="D33" s="57" t="s">
        <v>71</v>
      </c>
      <c r="E33" s="58"/>
      <c r="F33" s="59"/>
      <c r="G33" s="53"/>
      <c r="H33" s="60">
        <v>680029081</v>
      </c>
      <c r="I33" s="70">
        <v>182</v>
      </c>
      <c r="J33" s="62"/>
      <c r="K33" s="63" t="str">
        <f t="shared" si="4"/>
        <v>B414 Unpaid D/d NNDR</v>
      </c>
      <c r="L33" s="64">
        <f t="shared" si="0"/>
        <v>680029081</v>
      </c>
      <c r="M33" s="63" t="str">
        <f t="shared" si="1"/>
        <v/>
      </c>
      <c r="N33" s="65">
        <f t="shared" si="5"/>
        <v>182</v>
      </c>
      <c r="O33" s="63" t="s">
        <v>54</v>
      </c>
      <c r="Q33" s="100" t="str">
        <f t="shared" si="2"/>
        <v>9081</v>
      </c>
      <c r="R33" s="100" t="str">
        <f t="shared" si="3"/>
        <v>68002</v>
      </c>
      <c r="S33" s="100" t="e">
        <f>VLOOKUP(Q33,#REF!,2,FALSE)</f>
        <v>#REF!</v>
      </c>
      <c r="T33" s="100" t="e">
        <f>VLOOKUP(Q33,#REF!,5,FALSE)</f>
        <v>#REF!</v>
      </c>
      <c r="U33" s="100" t="str">
        <f t="shared" si="6"/>
        <v>Yes</v>
      </c>
      <c r="V33" s="100" t="e">
        <f>VLOOKUP(R33,#REF!,2,FALSE)</f>
        <v>#REF!</v>
      </c>
    </row>
    <row r="34" spans="1:22" ht="16.5" hidden="1" customHeight="1" x14ac:dyDescent="0.5">
      <c r="A34" s="56" t="s">
        <v>52</v>
      </c>
      <c r="B34" s="66">
        <v>415</v>
      </c>
      <c r="C34" s="54" t="s">
        <v>47</v>
      </c>
      <c r="D34" s="57" t="s">
        <v>57</v>
      </c>
      <c r="E34" s="58"/>
      <c r="F34" s="59">
        <v>42011</v>
      </c>
      <c r="G34" s="53"/>
      <c r="H34" s="99">
        <v>620185111</v>
      </c>
      <c r="I34" s="70">
        <v>66000</v>
      </c>
      <c r="J34" s="62"/>
      <c r="K34" s="63" t="str">
        <f t="shared" si="4"/>
        <v>B415 SIBA</v>
      </c>
      <c r="L34" s="64">
        <f t="shared" si="0"/>
        <v>620185111</v>
      </c>
      <c r="M34" s="63" t="str">
        <f t="shared" si="1"/>
        <v/>
      </c>
      <c r="N34" s="65">
        <f t="shared" si="5"/>
        <v>66000</v>
      </c>
      <c r="O34" s="63" t="s">
        <v>54</v>
      </c>
      <c r="Q34" s="100" t="str">
        <f t="shared" si="2"/>
        <v>5111</v>
      </c>
      <c r="R34" s="100" t="str">
        <f t="shared" si="3"/>
        <v>62018</v>
      </c>
      <c r="S34" s="100" t="e">
        <f>VLOOKUP(Q34,#REF!,2,FALSE)</f>
        <v>#REF!</v>
      </c>
      <c r="T34" s="100" t="e">
        <f>VLOOKUP(Q34,#REF!,5,FALSE)</f>
        <v>#REF!</v>
      </c>
      <c r="U34" s="100">
        <f t="shared" si="6"/>
        <v>0</v>
      </c>
      <c r="V34" s="100" t="e">
        <f>VLOOKUP(R34,#REF!,2,FALSE)</f>
        <v>#REF!</v>
      </c>
    </row>
    <row r="35" spans="1:22" ht="16.5" hidden="1" customHeight="1" x14ac:dyDescent="0.5">
      <c r="A35" s="56" t="s">
        <v>52</v>
      </c>
      <c r="B35" s="66">
        <v>416</v>
      </c>
      <c r="C35" s="54" t="s">
        <v>47</v>
      </c>
      <c r="D35" s="57" t="s">
        <v>96</v>
      </c>
      <c r="E35" s="58"/>
      <c r="F35" s="59"/>
      <c r="G35" s="53"/>
      <c r="H35" s="60">
        <v>202010100</v>
      </c>
      <c r="I35" s="70">
        <v>172.36</v>
      </c>
      <c r="J35" s="62"/>
      <c r="K35" s="63" t="str">
        <f t="shared" si="4"/>
        <v>B416 Chaps J Pollard overtime</v>
      </c>
      <c r="L35" s="64">
        <f t="shared" si="0"/>
        <v>202010100</v>
      </c>
      <c r="M35" s="63" t="str">
        <f t="shared" si="1"/>
        <v/>
      </c>
      <c r="N35" s="65">
        <f t="shared" si="5"/>
        <v>172.36</v>
      </c>
      <c r="O35" s="63" t="s">
        <v>54</v>
      </c>
      <c r="Q35" s="100" t="str">
        <f t="shared" si="2"/>
        <v>0100</v>
      </c>
      <c r="R35" s="100" t="str">
        <f t="shared" si="3"/>
        <v>20201</v>
      </c>
      <c r="S35" s="100" t="e">
        <f>VLOOKUP(Q35,#REF!,2,FALSE)</f>
        <v>#REF!</v>
      </c>
      <c r="T35" s="100" t="e">
        <f>VLOOKUP(Q35,#REF!,5,FALSE)</f>
        <v>#REF!</v>
      </c>
      <c r="U35" s="100" t="str">
        <f t="shared" si="6"/>
        <v>Yes</v>
      </c>
      <c r="V35" s="100" t="e">
        <f>VLOOKUP(R35,#REF!,2,FALSE)</f>
        <v>#REF!</v>
      </c>
    </row>
    <row r="36" spans="1:22" ht="16.5" hidden="1" customHeight="1" x14ac:dyDescent="0.5">
      <c r="A36" s="56" t="s">
        <v>52</v>
      </c>
      <c r="B36" s="66">
        <v>417</v>
      </c>
      <c r="C36" s="54" t="s">
        <v>47</v>
      </c>
      <c r="D36" s="57" t="s">
        <v>97</v>
      </c>
      <c r="E36" s="58"/>
      <c r="F36" s="59"/>
      <c r="G36" s="53"/>
      <c r="H36" s="60">
        <v>202010100</v>
      </c>
      <c r="I36" s="80">
        <v>221.15</v>
      </c>
      <c r="J36" s="62"/>
      <c r="K36" s="63" t="str">
        <f t="shared" si="4"/>
        <v>B417 Chaps K Hambleton overtime</v>
      </c>
      <c r="L36" s="64">
        <f t="shared" si="0"/>
        <v>202010100</v>
      </c>
      <c r="M36" s="63" t="str">
        <f t="shared" si="1"/>
        <v/>
      </c>
      <c r="N36" s="65">
        <f t="shared" si="5"/>
        <v>221.15</v>
      </c>
      <c r="O36" s="63" t="s">
        <v>54</v>
      </c>
      <c r="Q36" s="100" t="str">
        <f t="shared" si="2"/>
        <v>0100</v>
      </c>
      <c r="R36" s="100" t="str">
        <f t="shared" si="3"/>
        <v>20201</v>
      </c>
      <c r="S36" s="100" t="e">
        <f>VLOOKUP(Q36,#REF!,2,FALSE)</f>
        <v>#REF!</v>
      </c>
      <c r="T36" s="100" t="e">
        <f>VLOOKUP(Q36,#REF!,5,FALSE)</f>
        <v>#REF!</v>
      </c>
      <c r="U36" s="100" t="str">
        <f t="shared" si="6"/>
        <v>Yes</v>
      </c>
      <c r="V36" s="100" t="e">
        <f>VLOOKUP(R36,#REF!,2,FALSE)</f>
        <v>#REF!</v>
      </c>
    </row>
    <row r="37" spans="1:22" ht="16.5" hidden="1" customHeight="1" x14ac:dyDescent="0.5">
      <c r="A37" s="56" t="s">
        <v>52</v>
      </c>
      <c r="B37" s="66">
        <v>418</v>
      </c>
      <c r="C37" s="54" t="s">
        <v>47</v>
      </c>
      <c r="D37" s="57" t="s">
        <v>98</v>
      </c>
      <c r="E37" s="58"/>
      <c r="F37" s="59"/>
      <c r="G37" s="53"/>
      <c r="H37" s="60">
        <v>202010100</v>
      </c>
      <c r="I37" s="80">
        <v>129.36000000000001</v>
      </c>
      <c r="J37" s="62"/>
      <c r="K37" s="63" t="str">
        <f t="shared" si="4"/>
        <v>B418 Chaps S Bishop</v>
      </c>
      <c r="L37" s="64">
        <f t="shared" si="0"/>
        <v>202010100</v>
      </c>
      <c r="M37" s="63" t="str">
        <f t="shared" si="1"/>
        <v/>
      </c>
      <c r="N37" s="65">
        <f t="shared" si="5"/>
        <v>129.36000000000001</v>
      </c>
      <c r="O37" s="63" t="s">
        <v>54</v>
      </c>
      <c r="Q37" s="100" t="str">
        <f t="shared" si="2"/>
        <v>0100</v>
      </c>
      <c r="R37" s="100" t="str">
        <f t="shared" si="3"/>
        <v>20201</v>
      </c>
      <c r="S37" s="100" t="e">
        <f>VLOOKUP(Q37,#REF!,2,FALSE)</f>
        <v>#REF!</v>
      </c>
      <c r="T37" s="100" t="e">
        <f>VLOOKUP(Q37,#REF!,5,FALSE)</f>
        <v>#REF!</v>
      </c>
      <c r="U37" s="100" t="str">
        <f t="shared" si="6"/>
        <v>Yes</v>
      </c>
      <c r="V37" s="100" t="e">
        <f>VLOOKUP(R37,#REF!,2,FALSE)</f>
        <v>#REF!</v>
      </c>
    </row>
    <row r="38" spans="1:22" ht="16.5" hidden="1" customHeight="1" x14ac:dyDescent="0.5">
      <c r="A38" s="56" t="s">
        <v>52</v>
      </c>
      <c r="B38" s="66">
        <v>419</v>
      </c>
      <c r="C38" s="54" t="s">
        <v>47</v>
      </c>
      <c r="D38" s="57" t="s">
        <v>57</v>
      </c>
      <c r="E38" s="58"/>
      <c r="F38" s="59">
        <v>42012</v>
      </c>
      <c r="G38" s="53"/>
      <c r="H38" s="99">
        <v>620185111</v>
      </c>
      <c r="I38" s="80">
        <v>1042000</v>
      </c>
      <c r="J38" s="62"/>
      <c r="K38" s="63" t="str">
        <f t="shared" si="4"/>
        <v>B419 SIBA</v>
      </c>
      <c r="L38" s="64">
        <f t="shared" si="0"/>
        <v>620185111</v>
      </c>
      <c r="M38" s="63" t="str">
        <f t="shared" si="1"/>
        <v/>
      </c>
      <c r="N38" s="65">
        <f t="shared" si="5"/>
        <v>1042000</v>
      </c>
      <c r="O38" s="63" t="s">
        <v>54</v>
      </c>
      <c r="Q38" s="100" t="str">
        <f t="shared" si="2"/>
        <v>5111</v>
      </c>
      <c r="R38" s="100" t="str">
        <f t="shared" si="3"/>
        <v>62018</v>
      </c>
      <c r="S38" s="100" t="e">
        <f>VLOOKUP(Q38,#REF!,2,FALSE)</f>
        <v>#REF!</v>
      </c>
      <c r="T38" s="100" t="e">
        <f>VLOOKUP(Q38,#REF!,5,FALSE)</f>
        <v>#REF!</v>
      </c>
      <c r="U38" s="100">
        <f t="shared" si="6"/>
        <v>0</v>
      </c>
      <c r="V38" s="100" t="e">
        <f>VLOOKUP(R38,#REF!,2,FALSE)</f>
        <v>#REF!</v>
      </c>
    </row>
    <row r="39" spans="1:22" ht="16.5" customHeight="1" x14ac:dyDescent="0.5">
      <c r="A39" s="56" t="s">
        <v>52</v>
      </c>
      <c r="B39" s="66">
        <v>420</v>
      </c>
      <c r="C39" s="54" t="s">
        <v>47</v>
      </c>
      <c r="D39" s="57" t="s">
        <v>99</v>
      </c>
      <c r="E39" s="58"/>
      <c r="F39" s="59">
        <v>42013</v>
      </c>
      <c r="G39" s="53"/>
      <c r="H39" s="99">
        <v>399022423</v>
      </c>
      <c r="I39" s="80">
        <v>889.55</v>
      </c>
      <c r="J39" s="62"/>
      <c r="K39" s="63" t="str">
        <f t="shared" si="4"/>
        <v>B420 Chaps Kiddivouchers</v>
      </c>
      <c r="L39" s="64">
        <f t="shared" si="0"/>
        <v>399022423</v>
      </c>
      <c r="M39" s="63" t="str">
        <f t="shared" si="1"/>
        <v/>
      </c>
      <c r="N39" s="65">
        <f t="shared" si="5"/>
        <v>889.55</v>
      </c>
      <c r="O39" s="63" t="s">
        <v>54</v>
      </c>
      <c r="Q39" s="100" t="str">
        <f t="shared" si="2"/>
        <v>2423</v>
      </c>
      <c r="R39" s="100" t="str">
        <f t="shared" si="3"/>
        <v>39902</v>
      </c>
      <c r="S39" s="100" t="e">
        <f>VLOOKUP(Q39,#REF!,2,FALSE)</f>
        <v>#REF!</v>
      </c>
      <c r="T39" s="100" t="e">
        <f>VLOOKUP(Q39,#REF!,5,FALSE)</f>
        <v>#REF!</v>
      </c>
      <c r="U39" s="100">
        <f t="shared" si="6"/>
        <v>0</v>
      </c>
      <c r="V39" s="100" t="e">
        <f>VLOOKUP(R39,#REF!,2,FALSE)</f>
        <v>#REF!</v>
      </c>
    </row>
    <row r="40" spans="1:22" ht="16.5" hidden="1" customHeight="1" x14ac:dyDescent="0.5">
      <c r="A40" s="56" t="s">
        <v>52</v>
      </c>
      <c r="B40" s="66">
        <v>421</v>
      </c>
      <c r="C40" s="54" t="s">
        <v>47</v>
      </c>
      <c r="D40" s="57" t="s">
        <v>57</v>
      </c>
      <c r="E40" s="58"/>
      <c r="F40" s="59"/>
      <c r="G40" s="53"/>
      <c r="H40" s="99">
        <v>620185111</v>
      </c>
      <c r="I40" s="80">
        <v>70000</v>
      </c>
      <c r="J40" s="62"/>
      <c r="K40" s="63" t="str">
        <f t="shared" si="4"/>
        <v>B421 SIBA</v>
      </c>
      <c r="L40" s="64">
        <f t="shared" si="0"/>
        <v>620185111</v>
      </c>
      <c r="M40" s="63" t="str">
        <f t="shared" si="1"/>
        <v/>
      </c>
      <c r="N40" s="65">
        <f t="shared" si="5"/>
        <v>70000</v>
      </c>
      <c r="O40" s="63" t="s">
        <v>54</v>
      </c>
      <c r="Q40" s="100" t="str">
        <f t="shared" si="2"/>
        <v>5111</v>
      </c>
      <c r="R40" s="100" t="str">
        <f t="shared" si="3"/>
        <v>62018</v>
      </c>
      <c r="S40" s="100" t="e">
        <f>VLOOKUP(Q40,#REF!,2,FALSE)</f>
        <v>#REF!</v>
      </c>
      <c r="T40" s="100" t="e">
        <f>VLOOKUP(Q40,#REF!,5,FALSE)</f>
        <v>#REF!</v>
      </c>
      <c r="U40" s="100">
        <f t="shared" si="6"/>
        <v>0</v>
      </c>
      <c r="V40" s="100" t="e">
        <f>VLOOKUP(R40,#REF!,2,FALSE)</f>
        <v>#REF!</v>
      </c>
    </row>
    <row r="41" spans="1:22" ht="16.5" hidden="1" customHeight="1" x14ac:dyDescent="0.5">
      <c r="A41" s="56" t="s">
        <v>52</v>
      </c>
      <c r="B41" s="66">
        <v>422</v>
      </c>
      <c r="C41" s="54" t="s">
        <v>47</v>
      </c>
      <c r="D41" s="121" t="s">
        <v>57</v>
      </c>
      <c r="E41" s="58"/>
      <c r="F41" s="59">
        <v>42017</v>
      </c>
      <c r="G41" s="53"/>
      <c r="H41" s="99">
        <v>620185111</v>
      </c>
      <c r="I41" s="80">
        <v>52000</v>
      </c>
      <c r="J41" s="62"/>
      <c r="K41" s="63" t="str">
        <f t="shared" si="4"/>
        <v>B422 SIBA</v>
      </c>
      <c r="L41" s="64">
        <f t="shared" si="0"/>
        <v>620185111</v>
      </c>
      <c r="M41" s="63" t="str">
        <f t="shared" si="1"/>
        <v/>
      </c>
      <c r="N41" s="65">
        <f t="shared" si="5"/>
        <v>52000</v>
      </c>
      <c r="O41" s="63" t="s">
        <v>54</v>
      </c>
      <c r="Q41" s="100" t="str">
        <f t="shared" si="2"/>
        <v>5111</v>
      </c>
      <c r="R41" s="100" t="str">
        <f t="shared" si="3"/>
        <v>62018</v>
      </c>
      <c r="S41" s="100" t="e">
        <f>VLOOKUP(Q41,#REF!,2,FALSE)</f>
        <v>#REF!</v>
      </c>
      <c r="T41" s="100" t="e">
        <f>VLOOKUP(Q41,#REF!,5,FALSE)</f>
        <v>#REF!</v>
      </c>
      <c r="U41" s="100">
        <f t="shared" si="6"/>
        <v>0</v>
      </c>
      <c r="V41" s="100" t="e">
        <f>VLOOKUP(R41,#REF!,2,FALSE)</f>
        <v>#REF!</v>
      </c>
    </row>
    <row r="42" spans="1:22" ht="16.5" hidden="1" customHeight="1" x14ac:dyDescent="0.5">
      <c r="A42" s="56" t="s">
        <v>52</v>
      </c>
      <c r="B42" s="66">
        <v>423</v>
      </c>
      <c r="C42" s="54" t="s">
        <v>47</v>
      </c>
      <c r="D42" s="57" t="s">
        <v>65</v>
      </c>
      <c r="E42" s="58"/>
      <c r="F42" s="59"/>
      <c r="G42" s="53"/>
      <c r="H42" s="99">
        <v>399042430</v>
      </c>
      <c r="I42" s="80">
        <v>3</v>
      </c>
      <c r="J42" s="62"/>
      <c r="K42" s="63" t="str">
        <f t="shared" si="4"/>
        <v>B423 Land Registry</v>
      </c>
      <c r="L42" s="64">
        <f t="shared" si="0"/>
        <v>399042430</v>
      </c>
      <c r="M42" s="63" t="str">
        <f t="shared" si="1"/>
        <v/>
      </c>
      <c r="N42" s="65">
        <f t="shared" si="5"/>
        <v>3</v>
      </c>
      <c r="O42" s="63" t="s">
        <v>54</v>
      </c>
      <c r="Q42" s="100" t="str">
        <f t="shared" ref="Q42:Q73" si="7">RIGHT(H42,4)</f>
        <v>2430</v>
      </c>
      <c r="R42" s="100" t="str">
        <f t="shared" ref="R42:R73" si="8">LEFT(L42,5)</f>
        <v>39904</v>
      </c>
      <c r="S42" s="100" t="e">
        <f>VLOOKUP(Q42,#REF!,2,FALSE)</f>
        <v>#REF!</v>
      </c>
      <c r="T42" s="100" t="e">
        <f>VLOOKUP(Q42,#REF!,5,FALSE)</f>
        <v>#REF!</v>
      </c>
      <c r="U42" s="100" t="str">
        <f t="shared" si="6"/>
        <v>Yes</v>
      </c>
      <c r="V42" s="100" t="e">
        <f>VLOOKUP(R42,#REF!,2,FALSE)</f>
        <v>#REF!</v>
      </c>
    </row>
    <row r="43" spans="1:22" ht="16.5" hidden="1" customHeight="1" x14ac:dyDescent="0.5">
      <c r="A43" s="56" t="s">
        <v>52</v>
      </c>
      <c r="B43" s="66">
        <v>423</v>
      </c>
      <c r="C43" s="54" t="s">
        <v>47</v>
      </c>
      <c r="D43" s="57" t="s">
        <v>65</v>
      </c>
      <c r="E43" s="58"/>
      <c r="F43" s="59"/>
      <c r="G43" s="53"/>
      <c r="H43" s="99">
        <v>140042430</v>
      </c>
      <c r="I43" s="80">
        <v>6</v>
      </c>
      <c r="J43" s="62"/>
      <c r="K43" s="63" t="str">
        <f t="shared" si="4"/>
        <v>B423 Land Registry</v>
      </c>
      <c r="L43" s="64">
        <f t="shared" si="0"/>
        <v>140042430</v>
      </c>
      <c r="M43" s="63" t="str">
        <f t="shared" si="1"/>
        <v/>
      </c>
      <c r="N43" s="65">
        <f t="shared" si="5"/>
        <v>6</v>
      </c>
      <c r="O43" s="63" t="s">
        <v>54</v>
      </c>
      <c r="Q43" s="100" t="str">
        <f t="shared" si="7"/>
        <v>2430</v>
      </c>
      <c r="R43" s="100" t="str">
        <f t="shared" si="8"/>
        <v>14004</v>
      </c>
      <c r="S43" s="100" t="e">
        <f>VLOOKUP(Q43,#REF!,2,FALSE)</f>
        <v>#REF!</v>
      </c>
      <c r="T43" s="100" t="e">
        <f>VLOOKUP(Q43,#REF!,5,FALSE)</f>
        <v>#REF!</v>
      </c>
      <c r="U43" s="100" t="str">
        <f t="shared" si="6"/>
        <v>Yes</v>
      </c>
      <c r="V43" s="100" t="e">
        <f>VLOOKUP(R43,#REF!,2,FALSE)</f>
        <v>#REF!</v>
      </c>
    </row>
    <row r="44" spans="1:22" ht="16.5" hidden="1" customHeight="1" x14ac:dyDescent="0.5">
      <c r="A44" s="56" t="s">
        <v>52</v>
      </c>
      <c r="B44" s="66">
        <v>424</v>
      </c>
      <c r="C44" s="54" t="s">
        <v>47</v>
      </c>
      <c r="D44" s="57" t="s">
        <v>57</v>
      </c>
      <c r="E44" s="58"/>
      <c r="F44" s="59">
        <v>42018</v>
      </c>
      <c r="G44" s="53"/>
      <c r="H44" s="99">
        <v>620185111</v>
      </c>
      <c r="I44" s="80">
        <v>45000</v>
      </c>
      <c r="J44" s="62"/>
      <c r="K44" s="63" t="str">
        <f t="shared" si="4"/>
        <v>B424 SIBA</v>
      </c>
      <c r="L44" s="64">
        <f t="shared" si="0"/>
        <v>620185111</v>
      </c>
      <c r="M44" s="63" t="str">
        <f t="shared" si="1"/>
        <v/>
      </c>
      <c r="N44" s="65">
        <f t="shared" si="5"/>
        <v>45000</v>
      </c>
      <c r="O44" s="63" t="s">
        <v>54</v>
      </c>
      <c r="Q44" s="100" t="str">
        <f t="shared" si="7"/>
        <v>5111</v>
      </c>
      <c r="R44" s="100" t="str">
        <f t="shared" si="8"/>
        <v>62018</v>
      </c>
      <c r="S44" s="100" t="e">
        <f>VLOOKUP(Q44,#REF!,2,FALSE)</f>
        <v>#REF!</v>
      </c>
      <c r="T44" s="100" t="e">
        <f>VLOOKUP(Q44,#REF!,5,FALSE)</f>
        <v>#REF!</v>
      </c>
      <c r="U44" s="100">
        <f t="shared" si="6"/>
        <v>0</v>
      </c>
      <c r="V44" s="100" t="e">
        <f>VLOOKUP(R44,#REF!,2,FALSE)</f>
        <v>#REF!</v>
      </c>
    </row>
    <row r="45" spans="1:22" ht="16.5" customHeight="1" x14ac:dyDescent="0.5">
      <c r="A45" s="56" t="s">
        <v>52</v>
      </c>
      <c r="B45" s="66"/>
      <c r="C45" s="54" t="s">
        <v>47</v>
      </c>
      <c r="D45" s="57" t="s">
        <v>56</v>
      </c>
      <c r="E45" s="58"/>
      <c r="F45" s="59"/>
      <c r="G45" s="53"/>
      <c r="H45" s="60">
        <v>620052002</v>
      </c>
      <c r="I45" s="70">
        <v>1000</v>
      </c>
      <c r="J45" s="62"/>
      <c r="K45" s="63" t="str">
        <f t="shared" si="4"/>
        <v>B Neopost</v>
      </c>
      <c r="L45" s="64">
        <f t="shared" si="0"/>
        <v>620052002</v>
      </c>
      <c r="M45" s="63" t="str">
        <f t="shared" si="1"/>
        <v/>
      </c>
      <c r="N45" s="65">
        <f t="shared" si="5"/>
        <v>1000</v>
      </c>
      <c r="O45" s="63" t="s">
        <v>54</v>
      </c>
      <c r="Q45" s="100" t="str">
        <f t="shared" si="7"/>
        <v>2002</v>
      </c>
      <c r="R45" s="100" t="str">
        <f t="shared" si="8"/>
        <v>62005</v>
      </c>
      <c r="S45" s="100" t="e">
        <f>VLOOKUP(Q45,#REF!,2,FALSE)</f>
        <v>#REF!</v>
      </c>
      <c r="T45" s="100" t="e">
        <f>VLOOKUP(Q45,#REF!,5,FALSE)</f>
        <v>#REF!</v>
      </c>
      <c r="U45" s="100">
        <f t="shared" si="6"/>
        <v>0</v>
      </c>
      <c r="V45" s="100" t="e">
        <f>VLOOKUP(R45,#REF!,2,FALSE)</f>
        <v>#REF!</v>
      </c>
    </row>
    <row r="46" spans="1:22" ht="16.5" hidden="1" customHeight="1" x14ac:dyDescent="0.5">
      <c r="A46" s="56" t="s">
        <v>52</v>
      </c>
      <c r="B46" s="66">
        <v>425</v>
      </c>
      <c r="C46" s="54" t="s">
        <v>47</v>
      </c>
      <c r="D46" s="57" t="s">
        <v>100</v>
      </c>
      <c r="E46" s="58"/>
      <c r="F46" s="59">
        <v>42019</v>
      </c>
      <c r="G46" s="53"/>
      <c r="H46" s="76">
        <v>300022445</v>
      </c>
      <c r="I46" s="80">
        <v>122.7</v>
      </c>
      <c r="J46" s="62"/>
      <c r="K46" s="63" t="str">
        <f t="shared" si="4"/>
        <v xml:space="preserve">B425 Bankline </v>
      </c>
      <c r="L46" s="64">
        <f t="shared" si="0"/>
        <v>300022445</v>
      </c>
      <c r="M46" s="63" t="str">
        <f t="shared" si="1"/>
        <v/>
      </c>
      <c r="N46" s="65">
        <f t="shared" si="5"/>
        <v>122.7</v>
      </c>
      <c r="O46" s="63" t="s">
        <v>54</v>
      </c>
      <c r="Q46" s="100" t="str">
        <f t="shared" si="7"/>
        <v>2445</v>
      </c>
      <c r="R46" s="100" t="str">
        <f t="shared" si="8"/>
        <v>30002</v>
      </c>
      <c r="S46" s="100" t="e">
        <f>VLOOKUP(Q46,#REF!,2,FALSE)</f>
        <v>#REF!</v>
      </c>
      <c r="T46" s="100" t="e">
        <f>VLOOKUP(Q46,#REF!,5,FALSE)</f>
        <v>#REF!</v>
      </c>
      <c r="U46" s="100" t="str">
        <f t="shared" si="6"/>
        <v>Yes</v>
      </c>
      <c r="V46" s="100" t="e">
        <f>VLOOKUP(R46,#REF!,2,FALSE)</f>
        <v>#REF!</v>
      </c>
    </row>
    <row r="47" spans="1:22" ht="16.5" hidden="1" customHeight="1" x14ac:dyDescent="0.5">
      <c r="A47" s="56" t="s">
        <v>52</v>
      </c>
      <c r="B47" s="66">
        <v>426</v>
      </c>
      <c r="C47" s="54" t="s">
        <v>47</v>
      </c>
      <c r="D47" s="57" t="s">
        <v>57</v>
      </c>
      <c r="E47" s="67"/>
      <c r="F47" s="75"/>
      <c r="G47" s="59"/>
      <c r="H47" s="76">
        <v>620185111</v>
      </c>
      <c r="I47" s="80">
        <v>1851000</v>
      </c>
      <c r="J47" s="62"/>
      <c r="K47" s="63" t="str">
        <f t="shared" si="4"/>
        <v>B426 SIBA</v>
      </c>
      <c r="L47" s="64">
        <f t="shared" si="0"/>
        <v>620185111</v>
      </c>
      <c r="M47" s="63" t="str">
        <f t="shared" si="1"/>
        <v/>
      </c>
      <c r="N47" s="65">
        <f t="shared" si="5"/>
        <v>1851000</v>
      </c>
      <c r="O47" s="63" t="s">
        <v>54</v>
      </c>
      <c r="Q47" s="100" t="str">
        <f t="shared" si="7"/>
        <v>5111</v>
      </c>
      <c r="R47" s="100" t="str">
        <f t="shared" si="8"/>
        <v>62018</v>
      </c>
      <c r="S47" s="100" t="e">
        <f>VLOOKUP(Q47,#REF!,2,FALSE)</f>
        <v>#REF!</v>
      </c>
      <c r="T47" s="100" t="e">
        <f>VLOOKUP(Q47,#REF!,5,FALSE)</f>
        <v>#REF!</v>
      </c>
      <c r="U47" s="100">
        <f t="shared" si="6"/>
        <v>0</v>
      </c>
      <c r="V47" s="100" t="e">
        <f>VLOOKUP(R47,#REF!,2,FALSE)</f>
        <v>#REF!</v>
      </c>
    </row>
    <row r="48" spans="1:22" ht="16.5" hidden="1" customHeight="1" x14ac:dyDescent="0.5">
      <c r="A48" s="56" t="s">
        <v>52</v>
      </c>
      <c r="B48" s="66">
        <v>427</v>
      </c>
      <c r="C48" s="54" t="s">
        <v>47</v>
      </c>
      <c r="D48" s="57" t="s">
        <v>101</v>
      </c>
      <c r="E48" s="58"/>
      <c r="F48" s="59"/>
      <c r="G48" s="53"/>
      <c r="H48" s="60">
        <v>600035202</v>
      </c>
      <c r="I48" s="70">
        <v>36524.839999999997</v>
      </c>
      <c r="J48" s="62"/>
      <c r="K48" s="63" t="str">
        <f t="shared" si="4"/>
        <v>B427 Monthly Salaries debit January</v>
      </c>
      <c r="L48" s="64">
        <f t="shared" si="0"/>
        <v>600035202</v>
      </c>
      <c r="M48" s="63" t="str">
        <f t="shared" si="1"/>
        <v/>
      </c>
      <c r="N48" s="65">
        <f t="shared" si="5"/>
        <v>36524.839999999997</v>
      </c>
      <c r="O48" s="63" t="s">
        <v>54</v>
      </c>
      <c r="Q48" s="100" t="str">
        <f t="shared" si="7"/>
        <v>5202</v>
      </c>
      <c r="R48" s="100" t="str">
        <f t="shared" si="8"/>
        <v>60003</v>
      </c>
      <c r="S48" s="100" t="e">
        <f>VLOOKUP(Q48,#REF!,2,FALSE)</f>
        <v>#REF!</v>
      </c>
      <c r="T48" s="100" t="e">
        <f>VLOOKUP(Q48,#REF!,5,FALSE)</f>
        <v>#REF!</v>
      </c>
      <c r="U48" s="100">
        <f t="shared" si="6"/>
        <v>0</v>
      </c>
      <c r="V48" s="100" t="e">
        <f>VLOOKUP(R48,#REF!,2,FALSE)</f>
        <v>#REF!</v>
      </c>
    </row>
    <row r="49" spans="1:22" ht="16.5" hidden="1" customHeight="1" x14ac:dyDescent="0.5">
      <c r="A49" s="56" t="s">
        <v>52</v>
      </c>
      <c r="B49" s="66">
        <v>427</v>
      </c>
      <c r="C49" s="54" t="s">
        <v>47</v>
      </c>
      <c r="D49" s="57" t="s">
        <v>101</v>
      </c>
      <c r="E49" s="58"/>
      <c r="F49" s="59"/>
      <c r="G49" s="53"/>
      <c r="H49" s="60">
        <v>600035200</v>
      </c>
      <c r="I49" s="70">
        <v>20373.13</v>
      </c>
      <c r="J49" s="62"/>
      <c r="K49" s="63" t="str">
        <f t="shared" si="4"/>
        <v>B427 Monthly Salaries debit January</v>
      </c>
      <c r="L49" s="64">
        <f t="shared" si="0"/>
        <v>600035200</v>
      </c>
      <c r="M49" s="63" t="str">
        <f t="shared" si="1"/>
        <v/>
      </c>
      <c r="N49" s="65">
        <f t="shared" si="5"/>
        <v>20373.13</v>
      </c>
      <c r="O49" s="63" t="s">
        <v>54</v>
      </c>
      <c r="Q49" s="100" t="str">
        <f t="shared" si="7"/>
        <v>5200</v>
      </c>
      <c r="R49" s="100" t="str">
        <f t="shared" si="8"/>
        <v>60003</v>
      </c>
      <c r="S49" s="100" t="e">
        <f>VLOOKUP(Q49,#REF!,2,FALSE)</f>
        <v>#REF!</v>
      </c>
      <c r="T49" s="100" t="e">
        <f>VLOOKUP(Q49,#REF!,5,FALSE)</f>
        <v>#REF!</v>
      </c>
      <c r="U49" s="100">
        <f t="shared" si="6"/>
        <v>0</v>
      </c>
      <c r="V49" s="100" t="e">
        <f>VLOOKUP(R49,#REF!,2,FALSE)</f>
        <v>#REF!</v>
      </c>
    </row>
    <row r="50" spans="1:22" ht="16.5" hidden="1" customHeight="1" x14ac:dyDescent="0.5">
      <c r="A50" s="56" t="s">
        <v>52</v>
      </c>
      <c r="B50" s="66">
        <v>427</v>
      </c>
      <c r="C50" s="54" t="s">
        <v>47</v>
      </c>
      <c r="D50" s="57" t="s">
        <v>101</v>
      </c>
      <c r="E50" s="58"/>
      <c r="F50" s="59"/>
      <c r="G50" s="53"/>
      <c r="H50" s="60">
        <v>600035242</v>
      </c>
      <c r="I50" s="70">
        <v>21881.31</v>
      </c>
      <c r="J50" s="62"/>
      <c r="K50" s="63" t="str">
        <f t="shared" si="4"/>
        <v>B427 Monthly Salaries debit January</v>
      </c>
      <c r="L50" s="64">
        <f t="shared" si="0"/>
        <v>600035242</v>
      </c>
      <c r="M50" s="63" t="str">
        <f t="shared" si="1"/>
        <v/>
      </c>
      <c r="N50" s="65">
        <f t="shared" si="5"/>
        <v>21881.31</v>
      </c>
      <c r="O50" s="63" t="s">
        <v>54</v>
      </c>
      <c r="Q50" s="100" t="str">
        <f t="shared" si="7"/>
        <v>5242</v>
      </c>
      <c r="R50" s="100" t="str">
        <f t="shared" si="8"/>
        <v>60003</v>
      </c>
      <c r="S50" s="100" t="e">
        <f>VLOOKUP(Q50,#REF!,2,FALSE)</f>
        <v>#REF!</v>
      </c>
      <c r="T50" s="100" t="e">
        <f>VLOOKUP(Q50,#REF!,5,FALSE)</f>
        <v>#REF!</v>
      </c>
      <c r="U50" s="100">
        <f t="shared" si="6"/>
        <v>0</v>
      </c>
      <c r="V50" s="100" t="e">
        <f>VLOOKUP(R50,#REF!,2,FALSE)</f>
        <v>#REF!</v>
      </c>
    </row>
    <row r="51" spans="1:22" ht="16.5" hidden="1" customHeight="1" x14ac:dyDescent="0.5">
      <c r="A51" s="56" t="s">
        <v>52</v>
      </c>
      <c r="B51" s="66">
        <v>427</v>
      </c>
      <c r="C51" s="54" t="s">
        <v>47</v>
      </c>
      <c r="D51" s="57" t="s">
        <v>101</v>
      </c>
      <c r="E51" s="58"/>
      <c r="F51" s="59"/>
      <c r="G51" s="53"/>
      <c r="H51" s="60">
        <v>600035246</v>
      </c>
      <c r="I51" s="70">
        <v>621</v>
      </c>
      <c r="J51" s="62"/>
      <c r="K51" s="63" t="str">
        <f t="shared" si="4"/>
        <v>B427 Monthly Salaries debit January</v>
      </c>
      <c r="L51" s="64">
        <f t="shared" si="0"/>
        <v>600035246</v>
      </c>
      <c r="M51" s="63" t="str">
        <f t="shared" si="1"/>
        <v/>
      </c>
      <c r="N51" s="65">
        <f t="shared" si="5"/>
        <v>621</v>
      </c>
      <c r="O51" s="63" t="s">
        <v>54</v>
      </c>
      <c r="Q51" s="100" t="str">
        <f t="shared" si="7"/>
        <v>5246</v>
      </c>
      <c r="R51" s="100" t="str">
        <f t="shared" si="8"/>
        <v>60003</v>
      </c>
      <c r="S51" s="100" t="e">
        <f>VLOOKUP(Q51,#REF!,2,FALSE)</f>
        <v>#REF!</v>
      </c>
      <c r="T51" s="100" t="e">
        <f>VLOOKUP(Q51,#REF!,5,FALSE)</f>
        <v>#REF!</v>
      </c>
      <c r="U51" s="100">
        <f t="shared" si="6"/>
        <v>0</v>
      </c>
      <c r="V51" s="100" t="e">
        <f>VLOOKUP(R51,#REF!,2,FALSE)</f>
        <v>#REF!</v>
      </c>
    </row>
    <row r="52" spans="1:22" ht="16.5" customHeight="1" x14ac:dyDescent="0.5">
      <c r="A52" s="56" t="s">
        <v>52</v>
      </c>
      <c r="B52" s="66">
        <v>427</v>
      </c>
      <c r="C52" s="54" t="s">
        <v>47</v>
      </c>
      <c r="D52" s="57" t="s">
        <v>101</v>
      </c>
      <c r="E52" s="58"/>
      <c r="F52" s="59"/>
      <c r="G52" s="53"/>
      <c r="H52" s="60">
        <v>600035222</v>
      </c>
      <c r="I52" s="70"/>
      <c r="J52" s="62">
        <v>2684.29</v>
      </c>
      <c r="K52" s="63" t="str">
        <f t="shared" si="4"/>
        <v>B427 Monthly Salaries debit January</v>
      </c>
      <c r="L52" s="64">
        <f t="shared" si="0"/>
        <v>600035222</v>
      </c>
      <c r="M52" s="63" t="str">
        <f t="shared" si="1"/>
        <v xml:space="preserve"> </v>
      </c>
      <c r="N52" s="65">
        <f t="shared" si="5"/>
        <v>2684.29</v>
      </c>
      <c r="O52" s="63" t="s">
        <v>54</v>
      </c>
      <c r="Q52" s="100" t="str">
        <f t="shared" si="7"/>
        <v>5222</v>
      </c>
      <c r="R52" s="100" t="str">
        <f t="shared" si="8"/>
        <v>60003</v>
      </c>
      <c r="S52" s="100" t="e">
        <f>VLOOKUP(Q52,#REF!,2,FALSE)</f>
        <v>#REF!</v>
      </c>
      <c r="T52" s="100" t="e">
        <f>VLOOKUP(Q52,#REF!,5,FALSE)</f>
        <v>#REF!</v>
      </c>
      <c r="U52" s="100">
        <f t="shared" si="6"/>
        <v>0</v>
      </c>
      <c r="V52" s="100" t="e">
        <f>VLOOKUP(R52,#REF!,2,FALSE)</f>
        <v>#REF!</v>
      </c>
    </row>
    <row r="53" spans="1:22" ht="16.5" hidden="1" customHeight="1" x14ac:dyDescent="0.5">
      <c r="A53" s="56" t="s">
        <v>52</v>
      </c>
      <c r="B53" s="66">
        <v>427</v>
      </c>
      <c r="C53" s="54" t="s">
        <v>47</v>
      </c>
      <c r="D53" s="57" t="s">
        <v>101</v>
      </c>
      <c r="E53" s="58"/>
      <c r="F53" s="59"/>
      <c r="G53" s="53"/>
      <c r="H53" s="60">
        <v>600035227</v>
      </c>
      <c r="I53" s="70">
        <v>214.75</v>
      </c>
      <c r="J53" s="62"/>
      <c r="K53" s="63" t="str">
        <f t="shared" si="4"/>
        <v>B427 Monthly Salaries debit January</v>
      </c>
      <c r="L53" s="64">
        <f t="shared" si="0"/>
        <v>600035227</v>
      </c>
      <c r="M53" s="63" t="str">
        <f t="shared" si="1"/>
        <v/>
      </c>
      <c r="N53" s="65">
        <f t="shared" si="5"/>
        <v>214.75</v>
      </c>
      <c r="O53" s="63" t="s">
        <v>54</v>
      </c>
      <c r="Q53" s="100" t="str">
        <f t="shared" si="7"/>
        <v>5227</v>
      </c>
      <c r="R53" s="100" t="str">
        <f t="shared" si="8"/>
        <v>60003</v>
      </c>
      <c r="S53" s="100" t="e">
        <f>VLOOKUP(Q53,#REF!,2,FALSE)</f>
        <v>#REF!</v>
      </c>
      <c r="T53" s="100" t="e">
        <f>VLOOKUP(Q53,#REF!,5,FALSE)</f>
        <v>#REF!</v>
      </c>
      <c r="U53" s="100" t="str">
        <f t="shared" si="6"/>
        <v>Yes</v>
      </c>
      <c r="V53" s="100" t="e">
        <f>VLOOKUP(R53,#REF!,2,FALSE)</f>
        <v>#REF!</v>
      </c>
    </row>
    <row r="54" spans="1:22" ht="16.5" hidden="1" customHeight="1" x14ac:dyDescent="0.5">
      <c r="A54" s="56" t="s">
        <v>52</v>
      </c>
      <c r="B54" s="66">
        <v>427</v>
      </c>
      <c r="C54" s="54" t="s">
        <v>47</v>
      </c>
      <c r="D54" s="57" t="s">
        <v>101</v>
      </c>
      <c r="E54" s="58"/>
      <c r="F54" s="59"/>
      <c r="G54" s="53"/>
      <c r="H54" s="60">
        <v>600035201</v>
      </c>
      <c r="I54" s="70">
        <v>17875.189999999999</v>
      </c>
      <c r="J54" s="62"/>
      <c r="K54" s="63" t="str">
        <f t="shared" si="4"/>
        <v>B427 Monthly Salaries debit January</v>
      </c>
      <c r="L54" s="64">
        <f t="shared" si="0"/>
        <v>600035201</v>
      </c>
      <c r="M54" s="63" t="str">
        <f t="shared" si="1"/>
        <v/>
      </c>
      <c r="N54" s="65">
        <f t="shared" si="5"/>
        <v>17875.189999999999</v>
      </c>
      <c r="O54" s="63" t="s">
        <v>54</v>
      </c>
      <c r="Q54" s="100" t="str">
        <f t="shared" si="7"/>
        <v>5201</v>
      </c>
      <c r="R54" s="100" t="str">
        <f t="shared" si="8"/>
        <v>60003</v>
      </c>
      <c r="S54" s="100" t="e">
        <f>VLOOKUP(Q54,#REF!,2,FALSE)</f>
        <v>#REF!</v>
      </c>
      <c r="T54" s="100" t="e">
        <f>VLOOKUP(Q54,#REF!,5,FALSE)</f>
        <v>#REF!</v>
      </c>
      <c r="U54" s="100">
        <f t="shared" si="6"/>
        <v>0</v>
      </c>
      <c r="V54" s="100" t="e">
        <f>VLOOKUP(R54,#REF!,2,FALSE)</f>
        <v>#REF!</v>
      </c>
    </row>
    <row r="55" spans="1:22" ht="16.5" hidden="1" customHeight="1" x14ac:dyDescent="0.5">
      <c r="A55" s="56" t="s">
        <v>52</v>
      </c>
      <c r="B55" s="66">
        <v>427</v>
      </c>
      <c r="C55" s="54" t="s">
        <v>47</v>
      </c>
      <c r="D55" s="57" t="s">
        <v>101</v>
      </c>
      <c r="E55" s="58"/>
      <c r="F55" s="59"/>
      <c r="G55" s="53"/>
      <c r="H55" s="60">
        <v>600035248</v>
      </c>
      <c r="I55" s="70">
        <v>48802.18</v>
      </c>
      <c r="J55" s="62"/>
      <c r="K55" s="63" t="str">
        <f t="shared" si="4"/>
        <v>B427 Monthly Salaries debit January</v>
      </c>
      <c r="L55" s="64">
        <f t="shared" si="0"/>
        <v>600035248</v>
      </c>
      <c r="M55" s="63" t="str">
        <f t="shared" si="1"/>
        <v/>
      </c>
      <c r="N55" s="65">
        <f t="shared" si="5"/>
        <v>48802.18</v>
      </c>
      <c r="O55" s="63" t="s">
        <v>54</v>
      </c>
      <c r="Q55" s="100" t="str">
        <f t="shared" si="7"/>
        <v>5248</v>
      </c>
      <c r="R55" s="100" t="str">
        <f t="shared" si="8"/>
        <v>60003</v>
      </c>
      <c r="S55" s="100" t="e">
        <f>VLOOKUP(Q55,#REF!,2,FALSE)</f>
        <v>#REF!</v>
      </c>
      <c r="T55" s="100" t="e">
        <f>VLOOKUP(Q55,#REF!,5,FALSE)</f>
        <v>#REF!</v>
      </c>
      <c r="U55" s="100">
        <f t="shared" si="6"/>
        <v>0</v>
      </c>
      <c r="V55" s="100" t="e">
        <f>VLOOKUP(R55,#REF!,2,FALSE)</f>
        <v>#REF!</v>
      </c>
    </row>
    <row r="56" spans="1:22" ht="16.5" hidden="1" customHeight="1" x14ac:dyDescent="0.5">
      <c r="A56" s="56" t="s">
        <v>52</v>
      </c>
      <c r="B56" s="66">
        <v>427</v>
      </c>
      <c r="C56" s="54" t="s">
        <v>47</v>
      </c>
      <c r="D56" s="57" t="s">
        <v>101</v>
      </c>
      <c r="E56" s="58"/>
      <c r="F56" s="59"/>
      <c r="G56" s="53"/>
      <c r="H56" s="60">
        <v>600035201</v>
      </c>
      <c r="I56" s="70">
        <v>268.43</v>
      </c>
      <c r="J56" s="62"/>
      <c r="K56" s="63" t="str">
        <f t="shared" si="4"/>
        <v>B427 Monthly Salaries debit January</v>
      </c>
      <c r="L56" s="64">
        <f t="shared" si="0"/>
        <v>600035201</v>
      </c>
      <c r="M56" s="63" t="str">
        <f t="shared" si="1"/>
        <v/>
      </c>
      <c r="N56" s="65">
        <f t="shared" si="5"/>
        <v>268.43</v>
      </c>
      <c r="O56" s="63" t="s">
        <v>54</v>
      </c>
      <c r="Q56" s="100" t="str">
        <f t="shared" si="7"/>
        <v>5201</v>
      </c>
      <c r="R56" s="100" t="str">
        <f t="shared" si="8"/>
        <v>60003</v>
      </c>
      <c r="S56" s="100" t="e">
        <f>VLOOKUP(Q56,#REF!,2,FALSE)</f>
        <v>#REF!</v>
      </c>
      <c r="T56" s="100" t="e">
        <f>VLOOKUP(Q56,#REF!,5,FALSE)</f>
        <v>#REF!</v>
      </c>
      <c r="U56" s="100">
        <f t="shared" si="6"/>
        <v>0</v>
      </c>
      <c r="V56" s="100" t="e">
        <f>VLOOKUP(R56,#REF!,2,FALSE)</f>
        <v>#REF!</v>
      </c>
    </row>
    <row r="57" spans="1:22" ht="16.5" hidden="1" customHeight="1" x14ac:dyDescent="0.5">
      <c r="A57" s="56" t="s">
        <v>52</v>
      </c>
      <c r="B57" s="66">
        <v>427</v>
      </c>
      <c r="C57" s="54" t="s">
        <v>47</v>
      </c>
      <c r="D57" s="57" t="s">
        <v>101</v>
      </c>
      <c r="E57" s="58"/>
      <c r="F57" s="59"/>
      <c r="G57" s="53"/>
      <c r="H57" s="60">
        <v>600035280</v>
      </c>
      <c r="I57" s="70">
        <v>574.13</v>
      </c>
      <c r="J57" s="62"/>
      <c r="K57" s="63" t="str">
        <f t="shared" si="4"/>
        <v>B427 Monthly Salaries debit January</v>
      </c>
      <c r="L57" s="64">
        <f t="shared" si="0"/>
        <v>600035280</v>
      </c>
      <c r="M57" s="63" t="str">
        <f t="shared" si="1"/>
        <v/>
      </c>
      <c r="N57" s="65">
        <f t="shared" si="5"/>
        <v>574.13</v>
      </c>
      <c r="O57" s="63" t="s">
        <v>54</v>
      </c>
      <c r="Q57" s="100" t="str">
        <f t="shared" si="7"/>
        <v>5280</v>
      </c>
      <c r="R57" s="100" t="str">
        <f t="shared" si="8"/>
        <v>60003</v>
      </c>
      <c r="S57" s="100" t="e">
        <f>VLOOKUP(Q57,#REF!,2,FALSE)</f>
        <v>#REF!</v>
      </c>
      <c r="T57" s="100" t="e">
        <f>VLOOKUP(Q57,#REF!,5,FALSE)</f>
        <v>#REF!</v>
      </c>
      <c r="U57" s="100">
        <f t="shared" si="6"/>
        <v>0</v>
      </c>
      <c r="V57" s="100" t="e">
        <f>VLOOKUP(R57,#REF!,2,FALSE)</f>
        <v>#REF!</v>
      </c>
    </row>
    <row r="58" spans="1:22" ht="16.5" hidden="1" customHeight="1" x14ac:dyDescent="0.5">
      <c r="A58" s="56" t="s">
        <v>52</v>
      </c>
      <c r="B58" s="66">
        <v>427</v>
      </c>
      <c r="C58" s="54" t="s">
        <v>47</v>
      </c>
      <c r="D58" s="57" t="s">
        <v>101</v>
      </c>
      <c r="E58" s="58"/>
      <c r="F58" s="59"/>
      <c r="G58" s="53"/>
      <c r="H58" s="60">
        <v>600035281</v>
      </c>
      <c r="I58" s="70">
        <v>4</v>
      </c>
      <c r="J58" s="62"/>
      <c r="K58" s="63" t="str">
        <f t="shared" si="4"/>
        <v>B427 Monthly Salaries debit January</v>
      </c>
      <c r="L58" s="64">
        <f t="shared" si="0"/>
        <v>600035281</v>
      </c>
      <c r="M58" s="63" t="str">
        <f t="shared" si="1"/>
        <v/>
      </c>
      <c r="N58" s="65">
        <f t="shared" si="5"/>
        <v>4</v>
      </c>
      <c r="O58" s="63" t="s">
        <v>54</v>
      </c>
      <c r="Q58" s="100" t="str">
        <f t="shared" si="7"/>
        <v>5281</v>
      </c>
      <c r="R58" s="100" t="str">
        <f t="shared" si="8"/>
        <v>60003</v>
      </c>
      <c r="S58" s="100" t="e">
        <f>VLOOKUP(Q58,#REF!,2,FALSE)</f>
        <v>#REF!</v>
      </c>
      <c r="T58" s="100" t="e">
        <f>VLOOKUP(Q58,#REF!,5,FALSE)</f>
        <v>#REF!</v>
      </c>
      <c r="U58" s="100" t="str">
        <f t="shared" si="6"/>
        <v>Yes</v>
      </c>
      <c r="V58" s="100" t="e">
        <f>VLOOKUP(R58,#REF!,2,FALSE)</f>
        <v>#REF!</v>
      </c>
    </row>
    <row r="59" spans="1:22" ht="16.5" hidden="1" customHeight="1" x14ac:dyDescent="0.5">
      <c r="A59" s="56" t="s">
        <v>52</v>
      </c>
      <c r="B59" s="66">
        <v>427</v>
      </c>
      <c r="C59" s="54" t="s">
        <v>47</v>
      </c>
      <c r="D59" s="57" t="s">
        <v>101</v>
      </c>
      <c r="E59" s="58"/>
      <c r="F59" s="59"/>
      <c r="G59" s="53"/>
      <c r="H59" s="60">
        <v>399069356</v>
      </c>
      <c r="I59" s="70"/>
      <c r="J59" s="62">
        <v>4</v>
      </c>
      <c r="K59" s="63" t="str">
        <f t="shared" si="4"/>
        <v>B427 Monthly Salaries debit January</v>
      </c>
      <c r="L59" s="64">
        <f t="shared" si="0"/>
        <v>399069356</v>
      </c>
      <c r="M59" s="63" t="str">
        <f t="shared" si="1"/>
        <v xml:space="preserve"> </v>
      </c>
      <c r="N59" s="65">
        <f t="shared" si="5"/>
        <v>4</v>
      </c>
      <c r="O59" s="63" t="s">
        <v>54</v>
      </c>
      <c r="Q59" s="100" t="str">
        <f t="shared" si="7"/>
        <v>9356</v>
      </c>
      <c r="R59" s="100" t="str">
        <f t="shared" si="8"/>
        <v>39906</v>
      </c>
      <c r="S59" s="100" t="e">
        <f>VLOOKUP(Q59,#REF!,2,FALSE)</f>
        <v>#REF!</v>
      </c>
      <c r="T59" s="100" t="e">
        <f>VLOOKUP(Q59,#REF!,5,FALSE)</f>
        <v>#REF!</v>
      </c>
      <c r="U59" s="100" t="str">
        <f t="shared" si="6"/>
        <v>Yes</v>
      </c>
      <c r="V59" s="100" t="e">
        <f>VLOOKUP(R59,#REF!,2,FALSE)</f>
        <v>#REF!</v>
      </c>
    </row>
    <row r="60" spans="1:22" ht="16.5" hidden="1" customHeight="1" x14ac:dyDescent="0.5">
      <c r="A60" s="56" t="s">
        <v>52</v>
      </c>
      <c r="B60" s="66">
        <v>427</v>
      </c>
      <c r="C60" s="54" t="s">
        <v>47</v>
      </c>
      <c r="D60" s="57" t="s">
        <v>101</v>
      </c>
      <c r="E60" s="58"/>
      <c r="F60" s="59"/>
      <c r="G60" s="53"/>
      <c r="H60" s="60">
        <v>600035217</v>
      </c>
      <c r="I60" s="70">
        <v>569.01</v>
      </c>
      <c r="J60" s="62"/>
      <c r="K60" s="63" t="str">
        <f t="shared" si="4"/>
        <v>B427 Monthly Salaries debit January</v>
      </c>
      <c r="L60" s="64">
        <f t="shared" si="0"/>
        <v>600035217</v>
      </c>
      <c r="M60" s="63" t="str">
        <f t="shared" si="1"/>
        <v/>
      </c>
      <c r="N60" s="65">
        <f t="shared" si="5"/>
        <v>569.01</v>
      </c>
      <c r="O60" s="63" t="s">
        <v>54</v>
      </c>
      <c r="Q60" s="100" t="str">
        <f t="shared" si="7"/>
        <v>5217</v>
      </c>
      <c r="R60" s="100" t="str">
        <f t="shared" si="8"/>
        <v>60003</v>
      </c>
      <c r="S60" s="100" t="e">
        <f>VLOOKUP(Q60,#REF!,2,FALSE)</f>
        <v>#REF!</v>
      </c>
      <c r="T60" s="100" t="e">
        <f>VLOOKUP(Q60,#REF!,5,FALSE)</f>
        <v>#REF!</v>
      </c>
      <c r="U60" s="100">
        <f t="shared" si="6"/>
        <v>0</v>
      </c>
      <c r="V60" s="100" t="e">
        <f>VLOOKUP(R60,#REF!,2,FALSE)</f>
        <v>#REF!</v>
      </c>
    </row>
    <row r="61" spans="1:22" ht="16.5" hidden="1" customHeight="1" x14ac:dyDescent="0.5">
      <c r="A61" s="56" t="s">
        <v>52</v>
      </c>
      <c r="B61" s="66">
        <v>427</v>
      </c>
      <c r="C61" s="54" t="s">
        <v>47</v>
      </c>
      <c r="D61" s="57" t="s">
        <v>101</v>
      </c>
      <c r="E61" s="58"/>
      <c r="F61" s="59"/>
      <c r="G61" s="53"/>
      <c r="H61" s="60">
        <v>600035235</v>
      </c>
      <c r="I61" s="70">
        <v>10</v>
      </c>
      <c r="J61" s="62"/>
      <c r="K61" s="63" t="str">
        <f t="shared" si="4"/>
        <v>B427 Monthly Salaries debit January</v>
      </c>
      <c r="L61" s="64">
        <f t="shared" si="0"/>
        <v>600035235</v>
      </c>
      <c r="M61" s="63" t="str">
        <f t="shared" si="1"/>
        <v/>
      </c>
      <c r="N61" s="65">
        <f t="shared" si="5"/>
        <v>10</v>
      </c>
      <c r="O61" s="63" t="s">
        <v>54</v>
      </c>
      <c r="Q61" s="100" t="str">
        <f t="shared" si="7"/>
        <v>5235</v>
      </c>
      <c r="R61" s="100" t="str">
        <f t="shared" si="8"/>
        <v>60003</v>
      </c>
      <c r="S61" s="100" t="e">
        <f>VLOOKUP(Q61,#REF!,2,FALSE)</f>
        <v>#REF!</v>
      </c>
      <c r="T61" s="100" t="e">
        <f>VLOOKUP(Q61,#REF!,5,FALSE)</f>
        <v>#REF!</v>
      </c>
      <c r="U61" s="100" t="str">
        <f t="shared" si="6"/>
        <v>Yes</v>
      </c>
      <c r="V61" s="100" t="e">
        <f>VLOOKUP(R61,#REF!,2,FALSE)</f>
        <v>#REF!</v>
      </c>
    </row>
    <row r="62" spans="1:22" ht="16.5" hidden="1" customHeight="1" x14ac:dyDescent="0.5">
      <c r="A62" s="56" t="s">
        <v>52</v>
      </c>
      <c r="B62" s="66">
        <v>427</v>
      </c>
      <c r="C62" s="54" t="s">
        <v>47</v>
      </c>
      <c r="D62" s="57" t="s">
        <v>101</v>
      </c>
      <c r="E62" s="58"/>
      <c r="F62" s="59"/>
      <c r="G62" s="53"/>
      <c r="H62" s="60">
        <v>600035228</v>
      </c>
      <c r="I62" s="70">
        <v>19.059999999999999</v>
      </c>
      <c r="J62" s="62"/>
      <c r="K62" s="63" t="str">
        <f t="shared" si="4"/>
        <v>B427 Monthly Salaries debit January</v>
      </c>
      <c r="L62" s="64">
        <f t="shared" si="0"/>
        <v>600035228</v>
      </c>
      <c r="M62" s="63" t="str">
        <f t="shared" si="1"/>
        <v/>
      </c>
      <c r="N62" s="65">
        <f t="shared" si="5"/>
        <v>19.059999999999999</v>
      </c>
      <c r="O62" s="63" t="s">
        <v>54</v>
      </c>
      <c r="Q62" s="100" t="str">
        <f t="shared" si="7"/>
        <v>5228</v>
      </c>
      <c r="R62" s="100" t="str">
        <f t="shared" si="8"/>
        <v>60003</v>
      </c>
      <c r="S62" s="100" t="e">
        <f>VLOOKUP(Q62,#REF!,2,FALSE)</f>
        <v>#REF!</v>
      </c>
      <c r="T62" s="100" t="e">
        <f>VLOOKUP(Q62,#REF!,5,FALSE)</f>
        <v>#REF!</v>
      </c>
      <c r="U62" s="100" t="str">
        <f t="shared" si="6"/>
        <v>Yes</v>
      </c>
      <c r="V62" s="100" t="e">
        <f>VLOOKUP(R62,#REF!,2,FALSE)</f>
        <v>#REF!</v>
      </c>
    </row>
    <row r="63" spans="1:22" ht="16.5" hidden="1" customHeight="1" x14ac:dyDescent="0.5">
      <c r="A63" s="56" t="s">
        <v>52</v>
      </c>
      <c r="B63" s="66">
        <v>427</v>
      </c>
      <c r="C63" s="54" t="s">
        <v>47</v>
      </c>
      <c r="D63" s="57" t="s">
        <v>101</v>
      </c>
      <c r="E63" s="58"/>
      <c r="F63" s="59"/>
      <c r="G63" s="53"/>
      <c r="H63" s="60">
        <v>399069356</v>
      </c>
      <c r="I63" s="70"/>
      <c r="J63" s="62">
        <v>0.48</v>
      </c>
      <c r="K63" s="63" t="str">
        <f t="shared" si="4"/>
        <v>B427 Monthly Salaries debit January</v>
      </c>
      <c r="L63" s="64">
        <f t="shared" si="0"/>
        <v>399069356</v>
      </c>
      <c r="M63" s="63" t="str">
        <f t="shared" si="1"/>
        <v xml:space="preserve"> </v>
      </c>
      <c r="N63" s="65">
        <f t="shared" si="5"/>
        <v>0.48</v>
      </c>
      <c r="O63" s="63" t="s">
        <v>54</v>
      </c>
      <c r="Q63" s="100" t="str">
        <f t="shared" si="7"/>
        <v>9356</v>
      </c>
      <c r="R63" s="100" t="str">
        <f t="shared" si="8"/>
        <v>39906</v>
      </c>
      <c r="S63" s="100" t="e">
        <f>VLOOKUP(Q63,#REF!,2,FALSE)</f>
        <v>#REF!</v>
      </c>
      <c r="T63" s="100" t="e">
        <f>VLOOKUP(Q63,#REF!,5,FALSE)</f>
        <v>#REF!</v>
      </c>
      <c r="U63" s="100" t="str">
        <f t="shared" si="6"/>
        <v>Yes</v>
      </c>
      <c r="V63" s="100" t="e">
        <f>VLOOKUP(R63,#REF!,2,FALSE)</f>
        <v>#REF!</v>
      </c>
    </row>
    <row r="64" spans="1:22" ht="16.5" hidden="1" customHeight="1" x14ac:dyDescent="0.5">
      <c r="A64" s="56" t="s">
        <v>52</v>
      </c>
      <c r="B64" s="66">
        <v>427</v>
      </c>
      <c r="C64" s="54" t="s">
        <v>47</v>
      </c>
      <c r="D64" s="57" t="s">
        <v>101</v>
      </c>
      <c r="E64" s="58"/>
      <c r="F64" s="59"/>
      <c r="G64" s="53"/>
      <c r="H64" s="60">
        <v>600035247</v>
      </c>
      <c r="I64" s="70">
        <v>202.9</v>
      </c>
      <c r="J64" s="62"/>
      <c r="K64" s="63" t="str">
        <f t="shared" si="4"/>
        <v>B427 Monthly Salaries debit January</v>
      </c>
      <c r="L64" s="64">
        <f t="shared" si="0"/>
        <v>600035247</v>
      </c>
      <c r="M64" s="63" t="str">
        <f t="shared" si="1"/>
        <v/>
      </c>
      <c r="N64" s="65">
        <f t="shared" si="5"/>
        <v>202.9</v>
      </c>
      <c r="O64" s="63" t="s">
        <v>54</v>
      </c>
      <c r="Q64" s="100" t="str">
        <f t="shared" si="7"/>
        <v>5247</v>
      </c>
      <c r="R64" s="100" t="str">
        <f t="shared" si="8"/>
        <v>60003</v>
      </c>
      <c r="S64" s="100" t="e">
        <f>VLOOKUP(Q64,#REF!,2,FALSE)</f>
        <v>#REF!</v>
      </c>
      <c r="T64" s="100" t="e">
        <f>VLOOKUP(Q64,#REF!,5,FALSE)</f>
        <v>#REF!</v>
      </c>
      <c r="U64" s="100" t="str">
        <f t="shared" si="6"/>
        <v>Yes</v>
      </c>
      <c r="V64" s="100" t="e">
        <f>VLOOKUP(R64,#REF!,2,FALSE)</f>
        <v>#REF!</v>
      </c>
    </row>
    <row r="65" spans="1:22" ht="16.5" hidden="1" customHeight="1" x14ac:dyDescent="0.5">
      <c r="A65" s="56" t="s">
        <v>52</v>
      </c>
      <c r="B65" s="66">
        <v>427</v>
      </c>
      <c r="C65" s="54" t="s">
        <v>47</v>
      </c>
      <c r="D65" s="57" t="s">
        <v>101</v>
      </c>
      <c r="E65" s="58"/>
      <c r="F65" s="59"/>
      <c r="G65" s="53"/>
      <c r="H65" s="60">
        <v>600035209</v>
      </c>
      <c r="I65" s="70">
        <v>261.74</v>
      </c>
      <c r="J65" s="62"/>
      <c r="K65" s="63" t="str">
        <f t="shared" si="4"/>
        <v>B427 Monthly Salaries debit January</v>
      </c>
      <c r="L65" s="64">
        <f t="shared" si="0"/>
        <v>600035209</v>
      </c>
      <c r="M65" s="63" t="str">
        <f t="shared" si="1"/>
        <v/>
      </c>
      <c r="N65" s="65">
        <f t="shared" si="5"/>
        <v>261.74</v>
      </c>
      <c r="O65" s="63" t="s">
        <v>54</v>
      </c>
      <c r="Q65" s="100" t="str">
        <f t="shared" si="7"/>
        <v>5209</v>
      </c>
      <c r="R65" s="100" t="str">
        <f t="shared" si="8"/>
        <v>60003</v>
      </c>
      <c r="S65" s="100" t="e">
        <f>VLOOKUP(Q65,#REF!,2,FALSE)</f>
        <v>#REF!</v>
      </c>
      <c r="T65" s="100" t="e">
        <f>VLOOKUP(Q65,#REF!,5,FALSE)</f>
        <v>#REF!</v>
      </c>
      <c r="U65" s="100">
        <f t="shared" si="6"/>
        <v>0</v>
      </c>
      <c r="V65" s="100" t="e">
        <f>VLOOKUP(R65,#REF!,2,FALSE)</f>
        <v>#REF!</v>
      </c>
    </row>
    <row r="66" spans="1:22" ht="16.5" hidden="1" customHeight="1" x14ac:dyDescent="0.5">
      <c r="A66" s="56" t="s">
        <v>52</v>
      </c>
      <c r="B66" s="66">
        <v>427</v>
      </c>
      <c r="C66" s="54" t="s">
        <v>47</v>
      </c>
      <c r="D66" s="57" t="s">
        <v>101</v>
      </c>
      <c r="E66" s="58"/>
      <c r="F66" s="59"/>
      <c r="G66" s="53"/>
      <c r="H66" s="60">
        <v>399022400</v>
      </c>
      <c r="I66" s="70">
        <v>737.75</v>
      </c>
      <c r="J66" s="62"/>
      <c r="K66" s="63" t="str">
        <f t="shared" si="4"/>
        <v>B427 Monthly Salaries debit January</v>
      </c>
      <c r="L66" s="64">
        <f t="shared" si="0"/>
        <v>399022400</v>
      </c>
      <c r="M66" s="63" t="str">
        <f t="shared" si="1"/>
        <v/>
      </c>
      <c r="N66" s="65">
        <f t="shared" si="5"/>
        <v>737.75</v>
      </c>
      <c r="O66" s="63" t="s">
        <v>54</v>
      </c>
      <c r="Q66" s="100" t="str">
        <f t="shared" si="7"/>
        <v>2400</v>
      </c>
      <c r="R66" s="100" t="str">
        <f t="shared" si="8"/>
        <v>39902</v>
      </c>
      <c r="S66" s="100" t="e">
        <f>VLOOKUP(Q66,#REF!,2,FALSE)</f>
        <v>#REF!</v>
      </c>
      <c r="T66" s="100" t="e">
        <f>VLOOKUP(Q66,#REF!,5,FALSE)</f>
        <v>#REF!</v>
      </c>
      <c r="U66" s="100">
        <f t="shared" si="6"/>
        <v>0</v>
      </c>
      <c r="V66" s="100" t="e">
        <f>VLOOKUP(R66,#REF!,2,FALSE)</f>
        <v>#REF!</v>
      </c>
    </row>
    <row r="67" spans="1:22" ht="16.5" hidden="1" customHeight="1" x14ac:dyDescent="0.5">
      <c r="A67" s="56" t="s">
        <v>52</v>
      </c>
      <c r="B67" s="66">
        <v>427</v>
      </c>
      <c r="C67" s="54" t="s">
        <v>47</v>
      </c>
      <c r="D67" s="57" t="s">
        <v>101</v>
      </c>
      <c r="E67" s="58"/>
      <c r="F67" s="75"/>
      <c r="G67" s="59"/>
      <c r="H67" s="60">
        <v>600165005</v>
      </c>
      <c r="I67" s="70">
        <v>147.55000000000001</v>
      </c>
      <c r="J67" s="62"/>
      <c r="K67" s="63" t="str">
        <f t="shared" si="4"/>
        <v>B427 Monthly Salaries debit January</v>
      </c>
      <c r="L67" s="64">
        <f t="shared" si="0"/>
        <v>600165005</v>
      </c>
      <c r="M67" s="63" t="str">
        <f t="shared" si="1"/>
        <v/>
      </c>
      <c r="N67" s="65">
        <f t="shared" si="5"/>
        <v>147.55000000000001</v>
      </c>
      <c r="O67" s="63" t="s">
        <v>54</v>
      </c>
      <c r="Q67" s="100" t="str">
        <f t="shared" si="7"/>
        <v>5005</v>
      </c>
      <c r="R67" s="100" t="str">
        <f t="shared" si="8"/>
        <v>60016</v>
      </c>
      <c r="S67" s="100" t="e">
        <f>VLOOKUP(Q67,#REF!,2,FALSE)</f>
        <v>#REF!</v>
      </c>
      <c r="T67" s="100" t="e">
        <f>VLOOKUP(Q67,#REF!,5,FALSE)</f>
        <v>#REF!</v>
      </c>
      <c r="U67" s="100" t="str">
        <f t="shared" si="6"/>
        <v>Yes</v>
      </c>
      <c r="V67" s="100" t="e">
        <f>VLOOKUP(R67,#REF!,2,FALSE)</f>
        <v>#REF!</v>
      </c>
    </row>
    <row r="68" spans="1:22" ht="16.5" hidden="1" customHeight="1" x14ac:dyDescent="0.5">
      <c r="A68" s="56" t="s">
        <v>52</v>
      </c>
      <c r="B68" s="66">
        <v>428</v>
      </c>
      <c r="C68" s="54" t="s">
        <v>47</v>
      </c>
      <c r="D68" s="57" t="s">
        <v>102</v>
      </c>
      <c r="E68" s="58"/>
      <c r="F68" s="59">
        <v>42020</v>
      </c>
      <c r="G68" s="59"/>
      <c r="H68" s="60">
        <v>680019080</v>
      </c>
      <c r="I68" s="70">
        <v>68.38</v>
      </c>
      <c r="J68" s="62"/>
      <c r="K68" s="63" t="str">
        <f t="shared" si="4"/>
        <v>B428 DDICA</v>
      </c>
      <c r="L68" s="64">
        <f t="shared" si="0"/>
        <v>680019080</v>
      </c>
      <c r="M68" s="63" t="str">
        <f t="shared" si="1"/>
        <v/>
      </c>
      <c r="N68" s="65">
        <f t="shared" si="5"/>
        <v>68.38</v>
      </c>
      <c r="O68" s="63" t="s">
        <v>54</v>
      </c>
      <c r="Q68" s="100" t="str">
        <f t="shared" si="7"/>
        <v>9080</v>
      </c>
      <c r="R68" s="100" t="str">
        <f t="shared" si="8"/>
        <v>68001</v>
      </c>
      <c r="S68" s="100" t="e">
        <f>VLOOKUP(Q68,#REF!,2,FALSE)</f>
        <v>#REF!</v>
      </c>
      <c r="T68" s="100" t="e">
        <f>VLOOKUP(Q68,#REF!,5,FALSE)</f>
        <v>#REF!</v>
      </c>
      <c r="U68" s="100" t="str">
        <f t="shared" si="6"/>
        <v>Yes</v>
      </c>
      <c r="V68" s="100" t="e">
        <f>VLOOKUP(R68,#REF!,2,FALSE)</f>
        <v>#REF!</v>
      </c>
    </row>
    <row r="69" spans="1:22" ht="16.5" hidden="1" customHeight="1" x14ac:dyDescent="0.5">
      <c r="A69" s="56" t="s">
        <v>52</v>
      </c>
      <c r="B69" s="66"/>
      <c r="C69" s="54" t="s">
        <v>47</v>
      </c>
      <c r="D69" s="57" t="s">
        <v>73</v>
      </c>
      <c r="E69" s="67"/>
      <c r="F69" s="75">
        <v>42023</v>
      </c>
      <c r="G69" s="59"/>
      <c r="H69" s="60">
        <v>680035014</v>
      </c>
      <c r="I69" s="84">
        <v>743455</v>
      </c>
      <c r="J69" s="62"/>
      <c r="K69" s="63" t="str">
        <f t="shared" si="4"/>
        <v>B DCLG</v>
      </c>
      <c r="L69" s="64">
        <f t="shared" si="0"/>
        <v>680035014</v>
      </c>
      <c r="M69" s="63" t="str">
        <f t="shared" si="1"/>
        <v/>
      </c>
      <c r="N69" s="65">
        <f t="shared" si="5"/>
        <v>743455</v>
      </c>
      <c r="O69" s="63" t="s">
        <v>54</v>
      </c>
      <c r="Q69" s="100" t="str">
        <f t="shared" si="7"/>
        <v>5014</v>
      </c>
      <c r="R69" s="100" t="str">
        <f t="shared" si="8"/>
        <v>68003</v>
      </c>
      <c r="S69" s="100" t="e">
        <f>VLOOKUP(Q69,#REF!,2,FALSE)</f>
        <v>#REF!</v>
      </c>
      <c r="T69" s="100" t="e">
        <f>VLOOKUP(Q69,#REF!,5,FALSE)</f>
        <v>#REF!</v>
      </c>
      <c r="U69" s="100">
        <f t="shared" si="6"/>
        <v>0</v>
      </c>
      <c r="V69" s="100" t="e">
        <f>VLOOKUP(R69,#REF!,2,FALSE)</f>
        <v>#REF!</v>
      </c>
    </row>
    <row r="70" spans="1:22" ht="16.5" hidden="1" customHeight="1" x14ac:dyDescent="0.5">
      <c r="A70" s="56" t="s">
        <v>52</v>
      </c>
      <c r="B70" s="66"/>
      <c r="C70" s="54" t="s">
        <v>47</v>
      </c>
      <c r="D70" s="57" t="s">
        <v>73</v>
      </c>
      <c r="E70" s="67"/>
      <c r="F70" s="75"/>
      <c r="G70" s="59"/>
      <c r="H70" s="60">
        <v>680035014</v>
      </c>
      <c r="I70" s="70"/>
      <c r="J70" s="79">
        <v>9533</v>
      </c>
      <c r="K70" s="63" t="str">
        <f t="shared" si="4"/>
        <v>B DCLG</v>
      </c>
      <c r="L70" s="64">
        <f t="shared" si="0"/>
        <v>680035014</v>
      </c>
      <c r="M70" s="63" t="str">
        <f t="shared" si="1"/>
        <v xml:space="preserve"> </v>
      </c>
      <c r="N70" s="65">
        <f t="shared" si="5"/>
        <v>9533</v>
      </c>
      <c r="O70" s="63" t="s">
        <v>54</v>
      </c>
      <c r="Q70" s="100" t="str">
        <f t="shared" si="7"/>
        <v>5014</v>
      </c>
      <c r="R70" s="100" t="str">
        <f t="shared" si="8"/>
        <v>68003</v>
      </c>
      <c r="S70" s="100" t="e">
        <f>VLOOKUP(Q70,#REF!,2,FALSE)</f>
        <v>#REF!</v>
      </c>
      <c r="T70" s="100" t="e">
        <f>VLOOKUP(Q70,#REF!,5,FALSE)</f>
        <v>#REF!</v>
      </c>
      <c r="U70" s="100">
        <f t="shared" si="6"/>
        <v>0</v>
      </c>
      <c r="V70" s="100" t="e">
        <f>VLOOKUP(R70,#REF!,2,FALSE)</f>
        <v>#REF!</v>
      </c>
    </row>
    <row r="71" spans="1:22" ht="16.5" customHeight="1" x14ac:dyDescent="0.5">
      <c r="A71" s="56" t="s">
        <v>52</v>
      </c>
      <c r="B71" s="66">
        <v>429</v>
      </c>
      <c r="C71" s="54" t="s">
        <v>47</v>
      </c>
      <c r="D71" s="57" t="s">
        <v>63</v>
      </c>
      <c r="E71" s="67"/>
      <c r="F71" s="75"/>
      <c r="G71" s="59"/>
      <c r="H71" s="60">
        <v>620199600</v>
      </c>
      <c r="I71" s="70">
        <v>594.16999999999996</v>
      </c>
      <c r="J71" s="62"/>
      <c r="K71" s="63" t="str">
        <f t="shared" si="4"/>
        <v>B429 Unpd Rents DD Dwellings</v>
      </c>
      <c r="L71" s="64">
        <f t="shared" si="0"/>
        <v>620199600</v>
      </c>
      <c r="M71" s="63" t="str">
        <f t="shared" si="1"/>
        <v/>
      </c>
      <c r="N71" s="65">
        <f t="shared" si="5"/>
        <v>594.16999999999996</v>
      </c>
      <c r="O71" s="63" t="s">
        <v>54</v>
      </c>
      <c r="Q71" s="100" t="str">
        <f t="shared" si="7"/>
        <v>9600</v>
      </c>
      <c r="R71" s="100" t="str">
        <f t="shared" si="8"/>
        <v>62019</v>
      </c>
      <c r="S71" s="100" t="e">
        <f>VLOOKUP(Q71,#REF!,2,FALSE)</f>
        <v>#REF!</v>
      </c>
      <c r="T71" s="100" t="e">
        <f>VLOOKUP(Q71,#REF!,5,FALSE)</f>
        <v>#REF!</v>
      </c>
      <c r="U71" s="100">
        <f t="shared" si="6"/>
        <v>0</v>
      </c>
      <c r="V71" s="100" t="e">
        <f>VLOOKUP(R71,#REF!,2,FALSE)</f>
        <v>#REF!</v>
      </c>
    </row>
    <row r="72" spans="1:22" ht="16.5" hidden="1" customHeight="1" x14ac:dyDescent="0.5">
      <c r="A72" s="56" t="s">
        <v>52</v>
      </c>
      <c r="B72" s="66">
        <v>429</v>
      </c>
      <c r="C72" s="54" t="s">
        <v>47</v>
      </c>
      <c r="D72" s="57" t="s">
        <v>62</v>
      </c>
      <c r="E72" s="67"/>
      <c r="F72" s="75"/>
      <c r="G72" s="59"/>
      <c r="H72" s="60">
        <v>620199604</v>
      </c>
      <c r="I72" s="70">
        <v>115.04</v>
      </c>
      <c r="J72" s="62"/>
      <c r="K72" s="63" t="str">
        <f t="shared" si="4"/>
        <v>B429 Unpd Rents DD Garages</v>
      </c>
      <c r="L72" s="64">
        <f t="shared" si="0"/>
        <v>620199604</v>
      </c>
      <c r="M72" s="63" t="str">
        <f t="shared" si="1"/>
        <v/>
      </c>
      <c r="N72" s="65">
        <f t="shared" si="5"/>
        <v>115.04</v>
      </c>
      <c r="O72" s="63" t="s">
        <v>54</v>
      </c>
      <c r="Q72" s="100" t="str">
        <f t="shared" si="7"/>
        <v>9604</v>
      </c>
      <c r="R72" s="100" t="str">
        <f t="shared" si="8"/>
        <v>62019</v>
      </c>
      <c r="S72" s="100" t="e">
        <f>VLOOKUP(Q72,#REF!,2,FALSE)</f>
        <v>#REF!</v>
      </c>
      <c r="T72" s="100" t="e">
        <f>VLOOKUP(Q72,#REF!,5,FALSE)</f>
        <v>#REF!</v>
      </c>
      <c r="U72" s="100" t="str">
        <f t="shared" si="6"/>
        <v>Yes</v>
      </c>
      <c r="V72" s="100" t="e">
        <f>VLOOKUP(R72,#REF!,2,FALSE)</f>
        <v>#REF!</v>
      </c>
    </row>
    <row r="73" spans="1:22" ht="16.5" hidden="1" customHeight="1" x14ac:dyDescent="0.5">
      <c r="A73" s="56" t="s">
        <v>52</v>
      </c>
      <c r="B73" s="66"/>
      <c r="C73" s="54" t="s">
        <v>47</v>
      </c>
      <c r="D73" s="57" t="s">
        <v>67</v>
      </c>
      <c r="E73" s="58"/>
      <c r="F73" s="59"/>
      <c r="G73" s="68"/>
      <c r="H73" s="60">
        <v>680035003</v>
      </c>
      <c r="I73" s="83">
        <v>82467</v>
      </c>
      <c r="J73" s="62"/>
      <c r="K73" s="63" t="str">
        <f t="shared" si="4"/>
        <v>B LCC Precept</v>
      </c>
      <c r="L73" s="64">
        <f t="shared" si="0"/>
        <v>680035003</v>
      </c>
      <c r="M73" s="63" t="str">
        <f t="shared" si="1"/>
        <v/>
      </c>
      <c r="N73" s="65">
        <f t="shared" si="5"/>
        <v>82467</v>
      </c>
      <c r="O73" s="63" t="s">
        <v>54</v>
      </c>
      <c r="Q73" s="100" t="str">
        <f t="shared" si="7"/>
        <v>5003</v>
      </c>
      <c r="R73" s="100" t="str">
        <f t="shared" si="8"/>
        <v>68003</v>
      </c>
      <c r="S73" s="100" t="e">
        <f>VLOOKUP(Q73,#REF!,2,FALSE)</f>
        <v>#REF!</v>
      </c>
      <c r="T73" s="100" t="e">
        <f>VLOOKUP(Q73,#REF!,5,FALSE)</f>
        <v>#REF!</v>
      </c>
      <c r="U73" s="100">
        <f t="shared" si="6"/>
        <v>0</v>
      </c>
      <c r="V73" s="100" t="e">
        <f>VLOOKUP(R73,#REF!,2,FALSE)</f>
        <v>#REF!</v>
      </c>
    </row>
    <row r="74" spans="1:22" ht="16.5" hidden="1" customHeight="1" x14ac:dyDescent="0.5">
      <c r="A74" s="56" t="s">
        <v>52</v>
      </c>
      <c r="B74" s="66">
        <v>430</v>
      </c>
      <c r="C74" s="54" t="s">
        <v>47</v>
      </c>
      <c r="D74" s="57" t="s">
        <v>58</v>
      </c>
      <c r="E74" s="58"/>
      <c r="F74" s="59"/>
      <c r="G74" s="53"/>
      <c r="H74" s="60">
        <v>680019080</v>
      </c>
      <c r="I74" s="83">
        <v>7245.65</v>
      </c>
      <c r="J74" s="62"/>
      <c r="K74" s="63" t="str">
        <f t="shared" si="4"/>
        <v>B430 Unpaid D/d C/Tax</v>
      </c>
      <c r="L74" s="64">
        <f t="shared" ref="L74:L109" si="9">+H74</f>
        <v>680019080</v>
      </c>
      <c r="M74" s="63" t="str">
        <f t="shared" ref="M74:M109" si="10">IF(I74&gt;0,""," ")</f>
        <v/>
      </c>
      <c r="N74" s="65">
        <f t="shared" si="5"/>
        <v>7245.65</v>
      </c>
      <c r="O74" s="63" t="s">
        <v>54</v>
      </c>
      <c r="Q74" s="100" t="str">
        <f t="shared" ref="Q74:Q109" si="11">RIGHT(H74,4)</f>
        <v>9080</v>
      </c>
      <c r="R74" s="100" t="str">
        <f t="shared" ref="R74:R109" si="12">LEFT(L74,5)</f>
        <v>68001</v>
      </c>
      <c r="S74" s="100" t="e">
        <f>VLOOKUP(Q74,#REF!,2,FALSE)</f>
        <v>#REF!</v>
      </c>
      <c r="T74" s="100" t="e">
        <f>VLOOKUP(Q74,#REF!,5,FALSE)</f>
        <v>#REF!</v>
      </c>
      <c r="U74" s="100">
        <f t="shared" si="6"/>
        <v>0</v>
      </c>
      <c r="V74" s="100" t="e">
        <f>VLOOKUP(R74,#REF!,2,FALSE)</f>
        <v>#REF!</v>
      </c>
    </row>
    <row r="75" spans="1:22" ht="16.5" hidden="1" customHeight="1" x14ac:dyDescent="0.5">
      <c r="A75" s="56" t="s">
        <v>52</v>
      </c>
      <c r="B75" s="66">
        <v>430</v>
      </c>
      <c r="C75" s="54" t="s">
        <v>47</v>
      </c>
      <c r="D75" s="57" t="s">
        <v>71</v>
      </c>
      <c r="E75" s="58"/>
      <c r="F75" s="59"/>
      <c r="G75" s="53"/>
      <c r="H75" s="60">
        <v>680029081</v>
      </c>
      <c r="I75" s="70">
        <v>2465</v>
      </c>
      <c r="J75" s="62"/>
      <c r="K75" s="63" t="str">
        <f t="shared" ref="K75:K109" si="13">CONCATENATE(A75,B75,C75,D75)</f>
        <v>B430 Unpaid D/d NNDR</v>
      </c>
      <c r="L75" s="64">
        <f t="shared" si="9"/>
        <v>680029081</v>
      </c>
      <c r="M75" s="63" t="str">
        <f t="shared" si="10"/>
        <v/>
      </c>
      <c r="N75" s="65">
        <f t="shared" ref="N75:N109" si="14">I75+J75</f>
        <v>2465</v>
      </c>
      <c r="O75" s="63" t="s">
        <v>54</v>
      </c>
      <c r="Q75" s="100" t="str">
        <f t="shared" si="11"/>
        <v>9081</v>
      </c>
      <c r="R75" s="100" t="str">
        <f t="shared" si="12"/>
        <v>68002</v>
      </c>
      <c r="S75" s="100" t="e">
        <f>VLOOKUP(Q75,#REF!,2,FALSE)</f>
        <v>#REF!</v>
      </c>
      <c r="T75" s="100" t="e">
        <f>VLOOKUP(Q75,#REF!,5,FALSE)</f>
        <v>#REF!</v>
      </c>
      <c r="U75" s="100">
        <f t="shared" ref="U75:U109" si="15">IF(N75&gt;250,,"Yes")</f>
        <v>0</v>
      </c>
      <c r="V75" s="100" t="e">
        <f>VLOOKUP(R75,#REF!,2,FALSE)</f>
        <v>#REF!</v>
      </c>
    </row>
    <row r="76" spans="1:22" ht="16.5" hidden="1" customHeight="1" x14ac:dyDescent="0.5">
      <c r="A76" s="56" t="s">
        <v>52</v>
      </c>
      <c r="B76" s="66">
        <v>431</v>
      </c>
      <c r="C76" s="54" t="s">
        <v>47</v>
      </c>
      <c r="D76" s="57" t="s">
        <v>57</v>
      </c>
      <c r="E76" s="58"/>
      <c r="F76" s="59"/>
      <c r="G76" s="53"/>
      <c r="H76" s="60">
        <v>620185111</v>
      </c>
      <c r="I76" s="70">
        <v>24000</v>
      </c>
      <c r="J76" s="62"/>
      <c r="K76" s="63" t="str">
        <f t="shared" si="13"/>
        <v>B431 SIBA</v>
      </c>
      <c r="L76" s="64">
        <f t="shared" si="9"/>
        <v>620185111</v>
      </c>
      <c r="M76" s="63" t="str">
        <f t="shared" si="10"/>
        <v/>
      </c>
      <c r="N76" s="65">
        <f t="shared" si="14"/>
        <v>24000</v>
      </c>
      <c r="O76" s="63" t="s">
        <v>54</v>
      </c>
      <c r="Q76" s="100" t="str">
        <f t="shared" si="11"/>
        <v>5111</v>
      </c>
      <c r="R76" s="100" t="str">
        <f t="shared" si="12"/>
        <v>62018</v>
      </c>
      <c r="S76" s="100" t="e">
        <f>VLOOKUP(Q76,#REF!,2,FALSE)</f>
        <v>#REF!</v>
      </c>
      <c r="T76" s="100" t="e">
        <f>VLOOKUP(Q76,#REF!,5,FALSE)</f>
        <v>#REF!</v>
      </c>
      <c r="U76" s="100">
        <f t="shared" si="15"/>
        <v>0</v>
      </c>
      <c r="V76" s="100" t="e">
        <f>VLOOKUP(R76,#REF!,2,FALSE)</f>
        <v>#REF!</v>
      </c>
    </row>
    <row r="77" spans="1:22" ht="16.5" hidden="1" customHeight="1" x14ac:dyDescent="0.5">
      <c r="A77" s="56" t="s">
        <v>52</v>
      </c>
      <c r="B77" s="66">
        <v>432</v>
      </c>
      <c r="C77" s="54" t="s">
        <v>47</v>
      </c>
      <c r="D77" s="57" t="s">
        <v>72</v>
      </c>
      <c r="E77" s="67"/>
      <c r="F77" s="59"/>
      <c r="G77" s="68"/>
      <c r="H77" s="60">
        <v>300022445</v>
      </c>
      <c r="I77" s="78">
        <v>659.25</v>
      </c>
      <c r="J77" s="62"/>
      <c r="K77" s="63" t="str">
        <f t="shared" si="13"/>
        <v>B432 Streamline</v>
      </c>
      <c r="L77" s="64">
        <f t="shared" si="9"/>
        <v>300022445</v>
      </c>
      <c r="M77" s="63" t="str">
        <f t="shared" si="10"/>
        <v/>
      </c>
      <c r="N77" s="65">
        <f t="shared" si="14"/>
        <v>659.25</v>
      </c>
      <c r="O77" s="63" t="s">
        <v>54</v>
      </c>
      <c r="Q77" s="100" t="str">
        <f t="shared" si="11"/>
        <v>2445</v>
      </c>
      <c r="R77" s="100" t="str">
        <f t="shared" si="12"/>
        <v>30002</v>
      </c>
      <c r="S77" s="100" t="e">
        <f>VLOOKUP(Q77,#REF!,2,FALSE)</f>
        <v>#REF!</v>
      </c>
      <c r="T77" s="100" t="e">
        <f>VLOOKUP(Q77,#REF!,5,FALSE)</f>
        <v>#REF!</v>
      </c>
      <c r="U77" s="100">
        <f t="shared" si="15"/>
        <v>0</v>
      </c>
      <c r="V77" s="100" t="e">
        <f>VLOOKUP(R77,#REF!,2,FALSE)</f>
        <v>#REF!</v>
      </c>
    </row>
    <row r="78" spans="1:22" ht="16.5" hidden="1" customHeight="1" x14ac:dyDescent="0.5">
      <c r="A78" s="56" t="s">
        <v>52</v>
      </c>
      <c r="B78" s="66">
        <v>433</v>
      </c>
      <c r="C78" s="54" t="s">
        <v>47</v>
      </c>
      <c r="D78" s="57" t="s">
        <v>70</v>
      </c>
      <c r="E78" s="58"/>
      <c r="F78" s="59"/>
      <c r="G78" s="59"/>
      <c r="H78" s="76">
        <v>420012421</v>
      </c>
      <c r="I78" s="77">
        <v>158</v>
      </c>
      <c r="J78" s="62"/>
      <c r="K78" s="63" t="str">
        <f t="shared" si="13"/>
        <v>B433 DBS</v>
      </c>
      <c r="L78" s="64">
        <f t="shared" si="9"/>
        <v>420012421</v>
      </c>
      <c r="M78" s="63" t="str">
        <f t="shared" si="10"/>
        <v/>
      </c>
      <c r="N78" s="65">
        <f t="shared" si="14"/>
        <v>158</v>
      </c>
      <c r="O78" s="63" t="s">
        <v>54</v>
      </c>
      <c r="Q78" s="100" t="str">
        <f t="shared" si="11"/>
        <v>2421</v>
      </c>
      <c r="R78" s="100" t="str">
        <f t="shared" si="12"/>
        <v>42001</v>
      </c>
      <c r="S78" s="100" t="e">
        <f>VLOOKUP(Q78,#REF!,2,FALSE)</f>
        <v>#REF!</v>
      </c>
      <c r="T78" s="100" t="e">
        <f>VLOOKUP(Q78,#REF!,5,FALSE)</f>
        <v>#REF!</v>
      </c>
      <c r="U78" s="100" t="str">
        <f t="shared" si="15"/>
        <v>Yes</v>
      </c>
      <c r="V78" s="100" t="e">
        <f>VLOOKUP(R78,#REF!,2,FALSE)</f>
        <v>#REF!</v>
      </c>
    </row>
    <row r="79" spans="1:22" ht="16.5" hidden="1" customHeight="1" x14ac:dyDescent="0.5">
      <c r="A79" s="56" t="s">
        <v>52</v>
      </c>
      <c r="B79" s="66">
        <v>434</v>
      </c>
      <c r="C79" s="54" t="s">
        <v>47</v>
      </c>
      <c r="D79" s="57" t="s">
        <v>65</v>
      </c>
      <c r="E79" s="67"/>
      <c r="F79" s="75"/>
      <c r="G79" s="59"/>
      <c r="H79" s="60">
        <v>399042430</v>
      </c>
      <c r="I79" s="70">
        <v>12</v>
      </c>
      <c r="J79" s="62"/>
      <c r="K79" s="63" t="str">
        <f t="shared" si="13"/>
        <v>B434 Land Registry</v>
      </c>
      <c r="L79" s="64">
        <f t="shared" si="9"/>
        <v>399042430</v>
      </c>
      <c r="M79" s="63" t="str">
        <f t="shared" si="10"/>
        <v/>
      </c>
      <c r="N79" s="65">
        <f t="shared" si="14"/>
        <v>12</v>
      </c>
      <c r="O79" s="63" t="s">
        <v>54</v>
      </c>
      <c r="Q79" s="100" t="str">
        <f t="shared" si="11"/>
        <v>2430</v>
      </c>
      <c r="R79" s="100" t="str">
        <f t="shared" si="12"/>
        <v>39904</v>
      </c>
      <c r="S79" s="100" t="e">
        <f>VLOOKUP(Q79,#REF!,2,FALSE)</f>
        <v>#REF!</v>
      </c>
      <c r="T79" s="100" t="e">
        <f>VLOOKUP(Q79,#REF!,5,FALSE)</f>
        <v>#REF!</v>
      </c>
      <c r="U79" s="100" t="str">
        <f t="shared" si="15"/>
        <v>Yes</v>
      </c>
      <c r="V79" s="100" t="e">
        <f>VLOOKUP(R79,#REF!,2,FALSE)</f>
        <v>#REF!</v>
      </c>
    </row>
    <row r="80" spans="1:22" ht="19.8" hidden="1" x14ac:dyDescent="0.5">
      <c r="A80" s="56" t="s">
        <v>52</v>
      </c>
      <c r="B80" s="66">
        <v>434</v>
      </c>
      <c r="C80" s="54" t="s">
        <v>47</v>
      </c>
      <c r="D80" s="57" t="s">
        <v>65</v>
      </c>
      <c r="E80" s="58"/>
      <c r="F80" s="59"/>
      <c r="G80" s="53"/>
      <c r="H80" s="60">
        <v>303032430</v>
      </c>
      <c r="I80" s="70">
        <v>3</v>
      </c>
      <c r="J80" s="79"/>
      <c r="K80" s="63" t="str">
        <f t="shared" si="13"/>
        <v>B434 Land Registry</v>
      </c>
      <c r="L80" s="64">
        <f t="shared" si="9"/>
        <v>303032430</v>
      </c>
      <c r="M80" s="63" t="str">
        <f t="shared" si="10"/>
        <v/>
      </c>
      <c r="N80" s="65">
        <f t="shared" si="14"/>
        <v>3</v>
      </c>
      <c r="O80" s="63" t="s">
        <v>54</v>
      </c>
      <c r="Q80" s="100" t="str">
        <f t="shared" si="11"/>
        <v>2430</v>
      </c>
      <c r="R80" s="100" t="str">
        <f t="shared" si="12"/>
        <v>30303</v>
      </c>
      <c r="S80" s="100" t="e">
        <f>VLOOKUP(Q80,#REF!,2,FALSE)</f>
        <v>#REF!</v>
      </c>
      <c r="T80" s="100" t="e">
        <f>VLOOKUP(Q80,#REF!,5,FALSE)</f>
        <v>#REF!</v>
      </c>
      <c r="U80" s="100" t="str">
        <f t="shared" si="15"/>
        <v>Yes</v>
      </c>
      <c r="V80" s="100" t="e">
        <f>VLOOKUP(R80,#REF!,2,FALSE)</f>
        <v>#REF!</v>
      </c>
    </row>
    <row r="81" spans="1:22" ht="19.8" hidden="1" x14ac:dyDescent="0.5">
      <c r="A81" s="56" t="s">
        <v>52</v>
      </c>
      <c r="B81" s="66">
        <v>434</v>
      </c>
      <c r="C81" s="54" t="s">
        <v>47</v>
      </c>
      <c r="D81" s="57" t="s">
        <v>65</v>
      </c>
      <c r="E81" s="58"/>
      <c r="F81" s="59"/>
      <c r="G81" s="53"/>
      <c r="H81" s="60">
        <v>140012430</v>
      </c>
      <c r="I81" s="70">
        <v>3</v>
      </c>
      <c r="J81" s="62"/>
      <c r="K81" s="63" t="str">
        <f t="shared" si="13"/>
        <v>B434 Land Registry</v>
      </c>
      <c r="L81" s="64">
        <f t="shared" si="9"/>
        <v>140012430</v>
      </c>
      <c r="M81" s="63" t="str">
        <f t="shared" si="10"/>
        <v/>
      </c>
      <c r="N81" s="65">
        <f t="shared" si="14"/>
        <v>3</v>
      </c>
      <c r="O81" s="63" t="s">
        <v>54</v>
      </c>
      <c r="Q81" s="100" t="str">
        <f t="shared" si="11"/>
        <v>2430</v>
      </c>
      <c r="R81" s="100" t="str">
        <f t="shared" si="12"/>
        <v>14001</v>
      </c>
      <c r="S81" s="100" t="e">
        <f>VLOOKUP(Q81,#REF!,2,FALSE)</f>
        <v>#REF!</v>
      </c>
      <c r="T81" s="100" t="e">
        <f>VLOOKUP(Q81,#REF!,5,FALSE)</f>
        <v>#REF!</v>
      </c>
      <c r="U81" s="100" t="str">
        <f t="shared" si="15"/>
        <v>Yes</v>
      </c>
      <c r="V81" s="100" t="e">
        <f>VLOOKUP(R81,#REF!,2,FALSE)</f>
        <v>#REF!</v>
      </c>
    </row>
    <row r="82" spans="1:22" ht="19.8" hidden="1" x14ac:dyDescent="0.5">
      <c r="A82" s="56" t="s">
        <v>52</v>
      </c>
      <c r="B82" s="66">
        <v>435</v>
      </c>
      <c r="C82" s="54" t="s">
        <v>47</v>
      </c>
      <c r="D82" s="57" t="s">
        <v>57</v>
      </c>
      <c r="E82" s="58"/>
      <c r="F82" s="59"/>
      <c r="G82" s="53"/>
      <c r="H82" s="60">
        <v>620185111</v>
      </c>
      <c r="I82" s="84">
        <v>62000</v>
      </c>
      <c r="J82" s="62"/>
      <c r="K82" s="63" t="str">
        <f t="shared" si="13"/>
        <v>B435 SIBA</v>
      </c>
      <c r="L82" s="64">
        <f t="shared" si="9"/>
        <v>620185111</v>
      </c>
      <c r="M82" s="63" t="str">
        <f t="shared" si="10"/>
        <v/>
      </c>
      <c r="N82" s="65">
        <f t="shared" si="14"/>
        <v>62000</v>
      </c>
      <c r="O82" s="63" t="s">
        <v>54</v>
      </c>
      <c r="Q82" s="100" t="str">
        <f t="shared" si="11"/>
        <v>5111</v>
      </c>
      <c r="R82" s="100" t="str">
        <f t="shared" si="12"/>
        <v>62018</v>
      </c>
      <c r="S82" s="100" t="e">
        <f>VLOOKUP(Q82,#REF!,2,FALSE)</f>
        <v>#REF!</v>
      </c>
      <c r="T82" s="100" t="e">
        <f>VLOOKUP(Q82,#REF!,5,FALSE)</f>
        <v>#REF!</v>
      </c>
      <c r="U82" s="100">
        <f t="shared" si="15"/>
        <v>0</v>
      </c>
      <c r="V82" s="100" t="e">
        <f>VLOOKUP(R82,#REF!,2,FALSE)</f>
        <v>#REF!</v>
      </c>
    </row>
    <row r="83" spans="1:22" ht="19.8" hidden="1" x14ac:dyDescent="0.5">
      <c r="A83" s="56" t="s">
        <v>52</v>
      </c>
      <c r="B83" s="66">
        <v>436</v>
      </c>
      <c r="C83" s="54" t="s">
        <v>47</v>
      </c>
      <c r="D83" s="57" t="s">
        <v>83</v>
      </c>
      <c r="E83" s="58"/>
      <c r="F83" s="59"/>
      <c r="G83" s="53"/>
      <c r="H83" s="60">
        <v>305010102</v>
      </c>
      <c r="I83" s="70">
        <v>15666.67</v>
      </c>
      <c r="J83" s="79"/>
      <c r="K83" s="63" t="str">
        <f t="shared" si="13"/>
        <v xml:space="preserve">B436 Chaps LCC </v>
      </c>
      <c r="L83" s="64">
        <f t="shared" si="9"/>
        <v>305010102</v>
      </c>
      <c r="M83" s="63" t="str">
        <f t="shared" si="10"/>
        <v/>
      </c>
      <c r="N83" s="65">
        <f t="shared" si="14"/>
        <v>15666.67</v>
      </c>
      <c r="O83" s="63" t="s">
        <v>54</v>
      </c>
      <c r="Q83" s="100" t="str">
        <f t="shared" si="11"/>
        <v>0102</v>
      </c>
      <c r="R83" s="100" t="str">
        <f t="shared" si="12"/>
        <v>30501</v>
      </c>
      <c r="S83" s="100" t="e">
        <f>VLOOKUP(Q83,#REF!,2,FALSE)</f>
        <v>#REF!</v>
      </c>
      <c r="T83" s="100" t="e">
        <f>VLOOKUP(Q83,#REF!,5,FALSE)</f>
        <v>#REF!</v>
      </c>
      <c r="U83" s="100">
        <f t="shared" si="15"/>
        <v>0</v>
      </c>
      <c r="V83" s="100" t="e">
        <f>VLOOKUP(R83,#REF!,2,FALSE)</f>
        <v>#REF!</v>
      </c>
    </row>
    <row r="84" spans="1:22" ht="19.8" hidden="1" x14ac:dyDescent="0.5">
      <c r="A84" s="56" t="s">
        <v>52</v>
      </c>
      <c r="B84" s="66">
        <v>437</v>
      </c>
      <c r="C84" s="54" t="s">
        <v>47</v>
      </c>
      <c r="D84" s="57" t="s">
        <v>57</v>
      </c>
      <c r="E84" s="58"/>
      <c r="F84" s="59"/>
      <c r="G84" s="53"/>
      <c r="H84" s="60">
        <v>620185111</v>
      </c>
      <c r="I84" s="78">
        <v>140000</v>
      </c>
      <c r="J84" s="62"/>
      <c r="K84" s="63" t="str">
        <f t="shared" si="13"/>
        <v>B437 SIBA</v>
      </c>
      <c r="L84" s="64">
        <f t="shared" si="9"/>
        <v>620185111</v>
      </c>
      <c r="M84" s="63" t="str">
        <f t="shared" si="10"/>
        <v/>
      </c>
      <c r="N84" s="65">
        <f t="shared" si="14"/>
        <v>140000</v>
      </c>
      <c r="O84" s="63" t="s">
        <v>54</v>
      </c>
      <c r="Q84" s="100" t="str">
        <f t="shared" si="11"/>
        <v>5111</v>
      </c>
      <c r="R84" s="100" t="str">
        <f t="shared" si="12"/>
        <v>62018</v>
      </c>
      <c r="S84" s="100" t="e">
        <f>VLOOKUP(Q84,#REF!,2,FALSE)</f>
        <v>#REF!</v>
      </c>
      <c r="T84" s="100" t="e">
        <f>VLOOKUP(Q84,#REF!,5,FALSE)</f>
        <v>#REF!</v>
      </c>
      <c r="U84" s="100">
        <f t="shared" si="15"/>
        <v>0</v>
      </c>
      <c r="V84" s="100" t="e">
        <f>VLOOKUP(R84,#REF!,2,FALSE)</f>
        <v>#REF!</v>
      </c>
    </row>
    <row r="85" spans="1:22" ht="19.8" hidden="1" x14ac:dyDescent="0.5">
      <c r="A85" s="56" t="s">
        <v>52</v>
      </c>
      <c r="B85" s="66">
        <v>438</v>
      </c>
      <c r="C85" s="54" t="s">
        <v>47</v>
      </c>
      <c r="D85" s="57" t="s">
        <v>75</v>
      </c>
      <c r="E85" s="58"/>
      <c r="F85" s="59"/>
      <c r="G85" s="53"/>
      <c r="H85" s="60">
        <v>300022445</v>
      </c>
      <c r="I85" s="78">
        <v>70.48</v>
      </c>
      <c r="J85" s="62"/>
      <c r="K85" s="63" t="str">
        <f t="shared" si="13"/>
        <v>B438 Datalink Fees</v>
      </c>
      <c r="L85" s="64">
        <f t="shared" si="9"/>
        <v>300022445</v>
      </c>
      <c r="M85" s="63" t="str">
        <f t="shared" si="10"/>
        <v/>
      </c>
      <c r="N85" s="65">
        <f t="shared" si="14"/>
        <v>70.48</v>
      </c>
      <c r="O85" s="63" t="s">
        <v>54</v>
      </c>
      <c r="Q85" s="100" t="str">
        <f t="shared" si="11"/>
        <v>2445</v>
      </c>
      <c r="R85" s="100" t="str">
        <f t="shared" si="12"/>
        <v>30002</v>
      </c>
      <c r="S85" s="100" t="e">
        <f>VLOOKUP(Q85,#REF!,2,FALSE)</f>
        <v>#REF!</v>
      </c>
      <c r="T85" s="100" t="e">
        <f>VLOOKUP(Q85,#REF!,5,FALSE)</f>
        <v>#REF!</v>
      </c>
      <c r="U85" s="100" t="str">
        <f t="shared" si="15"/>
        <v>Yes</v>
      </c>
      <c r="V85" s="100" t="e">
        <f>VLOOKUP(R85,#REF!,2,FALSE)</f>
        <v>#REF!</v>
      </c>
    </row>
    <row r="86" spans="1:22" ht="19.8" hidden="1" x14ac:dyDescent="0.5">
      <c r="A86" s="56" t="s">
        <v>52</v>
      </c>
      <c r="B86" s="66">
        <v>439</v>
      </c>
      <c r="C86" s="54" t="s">
        <v>47</v>
      </c>
      <c r="D86" s="57" t="s">
        <v>103</v>
      </c>
      <c r="E86" s="58"/>
      <c r="F86" s="59"/>
      <c r="G86" s="53"/>
      <c r="H86" s="60">
        <v>600035241</v>
      </c>
      <c r="I86" s="70">
        <v>267441.40000000002</v>
      </c>
      <c r="J86" s="62"/>
      <c r="K86" s="63" t="str">
        <f t="shared" si="13"/>
        <v>B439 January Salaries</v>
      </c>
      <c r="L86" s="64">
        <f t="shared" si="9"/>
        <v>600035241</v>
      </c>
      <c r="M86" s="63" t="str">
        <f t="shared" si="10"/>
        <v/>
      </c>
      <c r="N86" s="65">
        <f t="shared" si="14"/>
        <v>267441.40000000002</v>
      </c>
      <c r="O86" s="63" t="s">
        <v>54</v>
      </c>
      <c r="Q86" s="100" t="str">
        <f t="shared" si="11"/>
        <v>5241</v>
      </c>
      <c r="R86" s="100" t="str">
        <f t="shared" si="12"/>
        <v>60003</v>
      </c>
      <c r="S86" s="100" t="e">
        <f>VLOOKUP(Q86,#REF!,2,FALSE)</f>
        <v>#REF!</v>
      </c>
      <c r="T86" s="100" t="e">
        <f>VLOOKUP(Q86,#REF!,5,FALSE)</f>
        <v>#REF!</v>
      </c>
      <c r="U86" s="100">
        <f t="shared" si="15"/>
        <v>0</v>
      </c>
      <c r="V86" s="100" t="e">
        <f>VLOOKUP(R86,#REF!,2,FALSE)</f>
        <v>#REF!</v>
      </c>
    </row>
    <row r="87" spans="1:22" ht="19.8" hidden="1" x14ac:dyDescent="0.5">
      <c r="A87" s="56" t="s">
        <v>52</v>
      </c>
      <c r="B87" s="66"/>
      <c r="C87" s="54" t="s">
        <v>47</v>
      </c>
      <c r="D87" s="57" t="s">
        <v>74</v>
      </c>
      <c r="E87" s="67"/>
      <c r="F87" s="75"/>
      <c r="G87" s="59"/>
      <c r="H87" s="60">
        <v>300022445</v>
      </c>
      <c r="I87" s="70">
        <v>24.06</v>
      </c>
      <c r="J87" s="62"/>
      <c r="K87" s="63" t="str">
        <f t="shared" si="13"/>
        <v>B Worldpay</v>
      </c>
      <c r="L87" s="64">
        <f t="shared" si="9"/>
        <v>300022445</v>
      </c>
      <c r="M87" s="63" t="str">
        <f t="shared" si="10"/>
        <v/>
      </c>
      <c r="N87" s="65">
        <f t="shared" si="14"/>
        <v>24.06</v>
      </c>
      <c r="O87" s="63" t="s">
        <v>54</v>
      </c>
      <c r="Q87" s="100" t="str">
        <f t="shared" si="11"/>
        <v>2445</v>
      </c>
      <c r="R87" s="100" t="str">
        <f t="shared" si="12"/>
        <v>30002</v>
      </c>
      <c r="S87" s="100" t="e">
        <f>VLOOKUP(Q87,#REF!,2,FALSE)</f>
        <v>#REF!</v>
      </c>
      <c r="T87" s="100" t="e">
        <f>VLOOKUP(Q87,#REF!,5,FALSE)</f>
        <v>#REF!</v>
      </c>
      <c r="U87" s="100" t="str">
        <f t="shared" si="15"/>
        <v>Yes</v>
      </c>
      <c r="V87" s="100" t="e">
        <f>VLOOKUP(R87,#REF!,2,FALSE)</f>
        <v>#REF!</v>
      </c>
    </row>
    <row r="88" spans="1:22" ht="19.8" x14ac:dyDescent="0.5">
      <c r="A88" s="56" t="s">
        <v>52</v>
      </c>
      <c r="B88" s="66">
        <v>440</v>
      </c>
      <c r="C88" s="54" t="s">
        <v>47</v>
      </c>
      <c r="D88" s="57" t="s">
        <v>59</v>
      </c>
      <c r="E88" s="58"/>
      <c r="F88" s="59"/>
      <c r="G88" s="53"/>
      <c r="H88" s="60">
        <v>303012701</v>
      </c>
      <c r="I88" s="70">
        <v>997.5</v>
      </c>
      <c r="J88" s="62"/>
      <c r="K88" s="63" t="str">
        <f t="shared" si="13"/>
        <v>B440 Royal Mail</v>
      </c>
      <c r="L88" s="64">
        <f t="shared" si="9"/>
        <v>303012701</v>
      </c>
      <c r="M88" s="63" t="str">
        <f t="shared" si="10"/>
        <v/>
      </c>
      <c r="N88" s="65">
        <f t="shared" si="14"/>
        <v>997.5</v>
      </c>
      <c r="O88" s="63" t="s">
        <v>54</v>
      </c>
      <c r="Q88" s="100" t="str">
        <f t="shared" si="11"/>
        <v>2701</v>
      </c>
      <c r="R88" s="100" t="str">
        <f t="shared" si="12"/>
        <v>30301</v>
      </c>
      <c r="S88" s="100" t="e">
        <f>VLOOKUP(Q88,#REF!,2,FALSE)</f>
        <v>#REF!</v>
      </c>
      <c r="T88" s="100" t="e">
        <f>VLOOKUP(Q88,#REF!,5,FALSE)</f>
        <v>#REF!</v>
      </c>
      <c r="U88" s="100">
        <f t="shared" si="15"/>
        <v>0</v>
      </c>
      <c r="V88" s="100" t="e">
        <f>VLOOKUP(R88,#REF!,2,FALSE)</f>
        <v>#REF!</v>
      </c>
    </row>
    <row r="89" spans="1:22" ht="19.8" x14ac:dyDescent="0.5">
      <c r="A89" s="56" t="s">
        <v>52</v>
      </c>
      <c r="B89" s="66">
        <v>440</v>
      </c>
      <c r="C89" s="54" t="s">
        <v>47</v>
      </c>
      <c r="D89" s="57" t="s">
        <v>59</v>
      </c>
      <c r="E89" s="58"/>
      <c r="F89" s="59"/>
      <c r="G89" s="53"/>
      <c r="H89" s="60">
        <v>303032701</v>
      </c>
      <c r="I89" s="70">
        <v>303.8</v>
      </c>
      <c r="J89" s="62"/>
      <c r="K89" s="63" t="str">
        <f t="shared" si="13"/>
        <v>B440 Royal Mail</v>
      </c>
      <c r="L89" s="64">
        <f t="shared" si="9"/>
        <v>303032701</v>
      </c>
      <c r="M89" s="63" t="str">
        <f t="shared" si="10"/>
        <v/>
      </c>
      <c r="N89" s="65">
        <f t="shared" si="14"/>
        <v>303.8</v>
      </c>
      <c r="O89" s="63" t="s">
        <v>54</v>
      </c>
      <c r="Q89" s="100" t="str">
        <f t="shared" si="11"/>
        <v>2701</v>
      </c>
      <c r="R89" s="100" t="str">
        <f t="shared" si="12"/>
        <v>30303</v>
      </c>
      <c r="S89" s="100" t="e">
        <f>VLOOKUP(Q89,#REF!,2,FALSE)</f>
        <v>#REF!</v>
      </c>
      <c r="T89" s="100" t="e">
        <f>VLOOKUP(Q89,#REF!,5,FALSE)</f>
        <v>#REF!</v>
      </c>
      <c r="U89" s="100">
        <f t="shared" si="15"/>
        <v>0</v>
      </c>
      <c r="V89" s="100" t="e">
        <f>VLOOKUP(R89,#REF!,2,FALSE)</f>
        <v>#REF!</v>
      </c>
    </row>
    <row r="90" spans="1:22" ht="19.8" hidden="1" x14ac:dyDescent="0.5">
      <c r="A90" s="56" t="s">
        <v>52</v>
      </c>
      <c r="B90" s="66">
        <v>440</v>
      </c>
      <c r="C90" s="54" t="s">
        <v>47</v>
      </c>
      <c r="D90" s="57" t="s">
        <v>59</v>
      </c>
      <c r="E90" s="58"/>
      <c r="F90" s="59"/>
      <c r="G90" s="53"/>
      <c r="H90" s="60">
        <v>303022701</v>
      </c>
      <c r="I90" s="70">
        <v>4.9000000000000004</v>
      </c>
      <c r="J90" s="79"/>
      <c r="K90" s="63" t="str">
        <f t="shared" si="13"/>
        <v>B440 Royal Mail</v>
      </c>
      <c r="L90" s="64">
        <f t="shared" si="9"/>
        <v>303022701</v>
      </c>
      <c r="M90" s="63" t="str">
        <f t="shared" si="10"/>
        <v/>
      </c>
      <c r="N90" s="65">
        <f t="shared" si="14"/>
        <v>4.9000000000000004</v>
      </c>
      <c r="O90" s="63" t="s">
        <v>54</v>
      </c>
      <c r="Q90" s="100" t="str">
        <f t="shared" si="11"/>
        <v>2701</v>
      </c>
      <c r="R90" s="100" t="str">
        <f t="shared" si="12"/>
        <v>30302</v>
      </c>
      <c r="S90" s="100" t="e">
        <f>VLOOKUP(Q90,#REF!,2,FALSE)</f>
        <v>#REF!</v>
      </c>
      <c r="T90" s="100" t="e">
        <f>VLOOKUP(Q90,#REF!,5,FALSE)</f>
        <v>#REF!</v>
      </c>
      <c r="U90" s="100" t="str">
        <f t="shared" si="15"/>
        <v>Yes</v>
      </c>
      <c r="V90" s="100" t="e">
        <f>VLOOKUP(R90,#REF!,2,FALSE)</f>
        <v>#REF!</v>
      </c>
    </row>
    <row r="91" spans="1:22" ht="19.8" hidden="1" x14ac:dyDescent="0.5">
      <c r="A91" s="56" t="s">
        <v>52</v>
      </c>
      <c r="B91" s="66">
        <v>440</v>
      </c>
      <c r="C91" s="54" t="s">
        <v>47</v>
      </c>
      <c r="D91" s="57" t="s">
        <v>59</v>
      </c>
      <c r="E91" s="58"/>
      <c r="F91" s="59"/>
      <c r="G91" s="53"/>
      <c r="H91" s="60">
        <v>600165005</v>
      </c>
      <c r="I91" s="70">
        <v>261.24</v>
      </c>
      <c r="J91" s="62"/>
      <c r="K91" s="63" t="str">
        <f t="shared" si="13"/>
        <v>B440 Royal Mail</v>
      </c>
      <c r="L91" s="64">
        <f t="shared" si="9"/>
        <v>600165005</v>
      </c>
      <c r="M91" s="63" t="str">
        <f t="shared" si="10"/>
        <v/>
      </c>
      <c r="N91" s="65">
        <f t="shared" si="14"/>
        <v>261.24</v>
      </c>
      <c r="O91" s="63" t="s">
        <v>54</v>
      </c>
      <c r="Q91" s="100" t="str">
        <f t="shared" si="11"/>
        <v>5005</v>
      </c>
      <c r="R91" s="100" t="str">
        <f t="shared" si="12"/>
        <v>60016</v>
      </c>
      <c r="S91" s="100" t="e">
        <f>VLOOKUP(Q91,#REF!,2,FALSE)</f>
        <v>#REF!</v>
      </c>
      <c r="T91" s="100" t="e">
        <f>VLOOKUP(Q91,#REF!,5,FALSE)</f>
        <v>#REF!</v>
      </c>
      <c r="U91" s="100">
        <f t="shared" si="15"/>
        <v>0</v>
      </c>
      <c r="V91" s="100" t="e">
        <f>VLOOKUP(R91,#REF!,2,FALSE)</f>
        <v>#REF!</v>
      </c>
    </row>
    <row r="92" spans="1:22" ht="19.8" hidden="1" x14ac:dyDescent="0.5">
      <c r="A92" s="56" t="s">
        <v>52</v>
      </c>
      <c r="B92" s="66">
        <v>441</v>
      </c>
      <c r="C92" s="54" t="s">
        <v>47</v>
      </c>
      <c r="D92" s="57" t="s">
        <v>57</v>
      </c>
      <c r="E92" s="58"/>
      <c r="F92" s="59"/>
      <c r="G92" s="53"/>
      <c r="H92" s="60">
        <v>620185111</v>
      </c>
      <c r="I92" s="70">
        <v>1403000</v>
      </c>
      <c r="J92" s="62"/>
      <c r="K92" s="63" t="str">
        <f t="shared" si="13"/>
        <v>B441 SIBA</v>
      </c>
      <c r="L92" s="64">
        <f t="shared" si="9"/>
        <v>620185111</v>
      </c>
      <c r="M92" s="63" t="str">
        <f t="shared" si="10"/>
        <v/>
      </c>
      <c r="N92" s="65">
        <f t="shared" si="14"/>
        <v>1403000</v>
      </c>
      <c r="O92" s="63" t="s">
        <v>54</v>
      </c>
      <c r="Q92" s="100" t="str">
        <f t="shared" si="11"/>
        <v>5111</v>
      </c>
      <c r="R92" s="100" t="str">
        <f t="shared" si="12"/>
        <v>62018</v>
      </c>
      <c r="S92" s="100" t="e">
        <f>VLOOKUP(Q92,#REF!,2,FALSE)</f>
        <v>#REF!</v>
      </c>
      <c r="T92" s="100" t="e">
        <f>VLOOKUP(Q92,#REF!,5,FALSE)</f>
        <v>#REF!</v>
      </c>
      <c r="U92" s="100">
        <f t="shared" si="15"/>
        <v>0</v>
      </c>
      <c r="V92" s="100" t="e">
        <f>VLOOKUP(R92,#REF!,2,FALSE)</f>
        <v>#REF!</v>
      </c>
    </row>
    <row r="93" spans="1:22" ht="19.8" hidden="1" x14ac:dyDescent="0.5">
      <c r="A93" s="56" t="s">
        <v>52</v>
      </c>
      <c r="B93" s="66">
        <v>442</v>
      </c>
      <c r="C93" s="54" t="s">
        <v>47</v>
      </c>
      <c r="D93" s="57" t="s">
        <v>76</v>
      </c>
      <c r="E93" s="58"/>
      <c r="F93" s="59"/>
      <c r="G93" s="53"/>
      <c r="H93" s="76">
        <v>120032432</v>
      </c>
      <c r="I93" s="70">
        <v>110</v>
      </c>
      <c r="J93" s="62"/>
      <c r="K93" s="63" t="str">
        <f t="shared" si="13"/>
        <v>B442 HMCTS</v>
      </c>
      <c r="L93" s="64">
        <f t="shared" si="9"/>
        <v>120032432</v>
      </c>
      <c r="M93" s="63" t="str">
        <f t="shared" si="10"/>
        <v/>
      </c>
      <c r="N93" s="65">
        <f t="shared" si="14"/>
        <v>110</v>
      </c>
      <c r="O93" s="63" t="s">
        <v>54</v>
      </c>
      <c r="Q93" s="100" t="str">
        <f t="shared" si="11"/>
        <v>2432</v>
      </c>
      <c r="R93" s="100" t="str">
        <f t="shared" si="12"/>
        <v>12003</v>
      </c>
      <c r="S93" s="100" t="e">
        <f>VLOOKUP(Q93,#REF!,2,FALSE)</f>
        <v>#REF!</v>
      </c>
      <c r="T93" s="100" t="e">
        <f>VLOOKUP(Q93,#REF!,5,FALSE)</f>
        <v>#REF!</v>
      </c>
      <c r="U93" s="100" t="str">
        <f t="shared" si="15"/>
        <v>Yes</v>
      </c>
      <c r="V93" s="100" t="e">
        <f>VLOOKUP(R93,#REF!,2,FALSE)</f>
        <v>#REF!</v>
      </c>
    </row>
    <row r="94" spans="1:22" ht="19.8" hidden="1" x14ac:dyDescent="0.5">
      <c r="A94" s="56" t="s">
        <v>52</v>
      </c>
      <c r="B94" s="66">
        <v>443</v>
      </c>
      <c r="C94" s="54" t="s">
        <v>47</v>
      </c>
      <c r="D94" s="57" t="s">
        <v>57</v>
      </c>
      <c r="E94" s="58"/>
      <c r="F94" s="59"/>
      <c r="G94" s="53"/>
      <c r="H94" s="60">
        <v>620185111</v>
      </c>
      <c r="I94" s="70">
        <v>31000</v>
      </c>
      <c r="J94" s="62"/>
      <c r="K94" s="63" t="str">
        <f t="shared" si="13"/>
        <v>B443 SIBA</v>
      </c>
      <c r="L94" s="64">
        <f t="shared" si="9"/>
        <v>620185111</v>
      </c>
      <c r="M94" s="63" t="str">
        <f t="shared" si="10"/>
        <v/>
      </c>
      <c r="N94" s="65">
        <f t="shared" si="14"/>
        <v>31000</v>
      </c>
      <c r="O94" s="63" t="s">
        <v>54</v>
      </c>
      <c r="Q94" s="100" t="str">
        <f t="shared" si="11"/>
        <v>5111</v>
      </c>
      <c r="R94" s="100" t="str">
        <f t="shared" si="12"/>
        <v>62018</v>
      </c>
      <c r="S94" s="100" t="e">
        <f>VLOOKUP(Q94,#REF!,2,FALSE)</f>
        <v>#REF!</v>
      </c>
      <c r="T94" s="100" t="e">
        <f>VLOOKUP(Q94,#REF!,5,FALSE)</f>
        <v>#REF!</v>
      </c>
      <c r="U94" s="100">
        <f t="shared" si="15"/>
        <v>0</v>
      </c>
      <c r="V94" s="100" t="e">
        <f>VLOOKUP(R94,#REF!,2,FALSE)</f>
        <v>#REF!</v>
      </c>
    </row>
    <row r="95" spans="1:22" ht="19.8" hidden="1" x14ac:dyDescent="0.5">
      <c r="A95" s="56" t="s">
        <v>52</v>
      </c>
      <c r="B95" s="66">
        <v>444</v>
      </c>
      <c r="C95" s="54" t="s">
        <v>47</v>
      </c>
      <c r="D95" s="57" t="s">
        <v>65</v>
      </c>
      <c r="E95" s="58"/>
      <c r="F95" s="59"/>
      <c r="G95" s="53"/>
      <c r="H95" s="60">
        <v>303012430</v>
      </c>
      <c r="I95" s="70">
        <v>6</v>
      </c>
      <c r="J95" s="62"/>
      <c r="K95" s="63" t="str">
        <f t="shared" si="13"/>
        <v>B444 Land Registry</v>
      </c>
      <c r="L95" s="64">
        <f t="shared" si="9"/>
        <v>303012430</v>
      </c>
      <c r="M95" s="63" t="str">
        <f t="shared" si="10"/>
        <v/>
      </c>
      <c r="N95" s="65">
        <f t="shared" si="14"/>
        <v>6</v>
      </c>
      <c r="O95" s="63" t="s">
        <v>54</v>
      </c>
      <c r="Q95" s="100" t="str">
        <f t="shared" si="11"/>
        <v>2430</v>
      </c>
      <c r="R95" s="100" t="str">
        <f t="shared" si="12"/>
        <v>30301</v>
      </c>
      <c r="S95" s="100" t="e">
        <f>VLOOKUP(Q95,#REF!,2,FALSE)</f>
        <v>#REF!</v>
      </c>
      <c r="T95" s="100" t="e">
        <f>VLOOKUP(Q95,#REF!,5,FALSE)</f>
        <v>#REF!</v>
      </c>
      <c r="U95" s="100" t="str">
        <f t="shared" si="15"/>
        <v>Yes</v>
      </c>
      <c r="V95" s="100" t="e">
        <f>VLOOKUP(R95,#REF!,2,FALSE)</f>
        <v>#REF!</v>
      </c>
    </row>
    <row r="96" spans="1:22" ht="19.8" hidden="1" x14ac:dyDescent="0.5">
      <c r="A96" s="56" t="s">
        <v>52</v>
      </c>
      <c r="B96" s="66">
        <v>444</v>
      </c>
      <c r="C96" s="54" t="s">
        <v>47</v>
      </c>
      <c r="D96" s="57" t="s">
        <v>65</v>
      </c>
      <c r="E96" s="58"/>
      <c r="F96" s="59"/>
      <c r="G96" s="53"/>
      <c r="H96" s="60">
        <v>140012430</v>
      </c>
      <c r="I96" s="70">
        <v>3</v>
      </c>
      <c r="J96" s="62"/>
      <c r="K96" s="63" t="str">
        <f t="shared" si="13"/>
        <v>B444 Land Registry</v>
      </c>
      <c r="L96" s="64">
        <f t="shared" si="9"/>
        <v>140012430</v>
      </c>
      <c r="M96" s="63" t="str">
        <f t="shared" si="10"/>
        <v/>
      </c>
      <c r="N96" s="65">
        <f t="shared" si="14"/>
        <v>3</v>
      </c>
      <c r="O96" s="63" t="s">
        <v>54</v>
      </c>
      <c r="Q96" s="100" t="str">
        <f t="shared" si="11"/>
        <v>2430</v>
      </c>
      <c r="R96" s="100" t="str">
        <f t="shared" si="12"/>
        <v>14001</v>
      </c>
      <c r="S96" s="100" t="e">
        <f>VLOOKUP(Q96,#REF!,2,FALSE)</f>
        <v>#REF!</v>
      </c>
      <c r="T96" s="100" t="e">
        <f>VLOOKUP(Q96,#REF!,5,FALSE)</f>
        <v>#REF!</v>
      </c>
      <c r="U96" s="100" t="str">
        <f t="shared" si="15"/>
        <v>Yes</v>
      </c>
      <c r="V96" s="100" t="e">
        <f>VLOOKUP(R96,#REF!,2,FALSE)</f>
        <v>#REF!</v>
      </c>
    </row>
    <row r="97" spans="1:22" ht="19.8" hidden="1" x14ac:dyDescent="0.5">
      <c r="A97" s="56" t="s">
        <v>52</v>
      </c>
      <c r="B97" s="66">
        <v>444</v>
      </c>
      <c r="C97" s="54" t="s">
        <v>47</v>
      </c>
      <c r="D97" s="57" t="s">
        <v>65</v>
      </c>
      <c r="E97" s="58"/>
      <c r="F97" s="59"/>
      <c r="G97" s="53"/>
      <c r="H97" s="60">
        <v>303032430</v>
      </c>
      <c r="I97" s="70">
        <v>3</v>
      </c>
      <c r="J97" s="62"/>
      <c r="K97" s="63" t="str">
        <f t="shared" si="13"/>
        <v>B444 Land Registry</v>
      </c>
      <c r="L97" s="64">
        <f t="shared" si="9"/>
        <v>303032430</v>
      </c>
      <c r="M97" s="63" t="str">
        <f t="shared" si="10"/>
        <v/>
      </c>
      <c r="N97" s="65">
        <f t="shared" si="14"/>
        <v>3</v>
      </c>
      <c r="O97" s="63" t="s">
        <v>54</v>
      </c>
      <c r="Q97" s="100" t="str">
        <f t="shared" si="11"/>
        <v>2430</v>
      </c>
      <c r="R97" s="100" t="str">
        <f t="shared" si="12"/>
        <v>30303</v>
      </c>
      <c r="S97" s="100" t="e">
        <f>VLOOKUP(Q97,#REF!,2,FALSE)</f>
        <v>#REF!</v>
      </c>
      <c r="T97" s="100" t="e">
        <f>VLOOKUP(Q97,#REF!,5,FALSE)</f>
        <v>#REF!</v>
      </c>
      <c r="U97" s="100" t="str">
        <f t="shared" si="15"/>
        <v>Yes</v>
      </c>
      <c r="V97" s="100" t="e">
        <f>VLOOKUP(R97,#REF!,2,FALSE)</f>
        <v>#REF!</v>
      </c>
    </row>
    <row r="98" spans="1:22" ht="19.8" hidden="1" x14ac:dyDescent="0.5">
      <c r="A98" s="56" t="s">
        <v>52</v>
      </c>
      <c r="B98" s="66">
        <v>444</v>
      </c>
      <c r="C98" s="54" t="s">
        <v>47</v>
      </c>
      <c r="D98" s="57" t="s">
        <v>65</v>
      </c>
      <c r="E98" s="58"/>
      <c r="F98" s="59"/>
      <c r="G98" s="53"/>
      <c r="H98" s="76">
        <v>100011045</v>
      </c>
      <c r="I98" s="70">
        <v>24</v>
      </c>
      <c r="J98" s="62"/>
      <c r="K98" s="63" t="str">
        <f t="shared" si="13"/>
        <v>B444 Land Registry</v>
      </c>
      <c r="L98" s="64">
        <f t="shared" si="9"/>
        <v>100011045</v>
      </c>
      <c r="M98" s="63" t="str">
        <f t="shared" si="10"/>
        <v/>
      </c>
      <c r="N98" s="65">
        <f t="shared" si="14"/>
        <v>24</v>
      </c>
      <c r="O98" s="63" t="s">
        <v>54</v>
      </c>
      <c r="Q98" s="100" t="str">
        <f t="shared" si="11"/>
        <v>1045</v>
      </c>
      <c r="R98" s="100" t="str">
        <f t="shared" si="12"/>
        <v>10001</v>
      </c>
      <c r="S98" s="100" t="e">
        <f>VLOOKUP(Q98,#REF!,2,FALSE)</f>
        <v>#REF!</v>
      </c>
      <c r="T98" s="100" t="e">
        <f>VLOOKUP(Q98,#REF!,5,FALSE)</f>
        <v>#REF!</v>
      </c>
      <c r="U98" s="100" t="str">
        <f t="shared" si="15"/>
        <v>Yes</v>
      </c>
      <c r="V98" s="100" t="e">
        <f>VLOOKUP(R98,#REF!,2,FALSE)</f>
        <v>#REF!</v>
      </c>
    </row>
    <row r="99" spans="1:22" ht="19.8" hidden="1" x14ac:dyDescent="0.5">
      <c r="A99" s="56" t="s">
        <v>52</v>
      </c>
      <c r="B99" s="66">
        <v>445</v>
      </c>
      <c r="C99" s="54" t="s">
        <v>47</v>
      </c>
      <c r="D99" s="57" t="s">
        <v>57</v>
      </c>
      <c r="E99" s="58"/>
      <c r="F99" s="59"/>
      <c r="G99" s="53"/>
      <c r="H99" s="60">
        <v>620185111</v>
      </c>
      <c r="I99" s="70">
        <v>11000</v>
      </c>
      <c r="J99" s="62"/>
      <c r="K99" s="63" t="str">
        <f t="shared" si="13"/>
        <v>B445 SIBA</v>
      </c>
      <c r="L99" s="64">
        <f t="shared" si="9"/>
        <v>620185111</v>
      </c>
      <c r="M99" s="63" t="str">
        <f t="shared" si="10"/>
        <v/>
      </c>
      <c r="N99" s="65">
        <f t="shared" si="14"/>
        <v>11000</v>
      </c>
      <c r="O99" s="63" t="s">
        <v>54</v>
      </c>
      <c r="Q99" s="100" t="str">
        <f t="shared" si="11"/>
        <v>5111</v>
      </c>
      <c r="R99" s="100" t="str">
        <f t="shared" si="12"/>
        <v>62018</v>
      </c>
      <c r="S99" s="100" t="e">
        <f>VLOOKUP(Q99,#REF!,2,FALSE)</f>
        <v>#REF!</v>
      </c>
      <c r="T99" s="100" t="e">
        <f>VLOOKUP(Q99,#REF!,5,FALSE)</f>
        <v>#REF!</v>
      </c>
      <c r="U99" s="100">
        <f t="shared" si="15"/>
        <v>0</v>
      </c>
      <c r="V99" s="100" t="e">
        <f>VLOOKUP(R99,#REF!,2,FALSE)</f>
        <v>#REF!</v>
      </c>
    </row>
    <row r="100" spans="1:22" ht="19.8" x14ac:dyDescent="0.5">
      <c r="A100" s="56" t="s">
        <v>52</v>
      </c>
      <c r="B100" s="66"/>
      <c r="C100" s="54" t="s">
        <v>47</v>
      </c>
      <c r="D100" s="57" t="s">
        <v>56</v>
      </c>
      <c r="E100" s="58"/>
      <c r="F100" s="59"/>
      <c r="G100" s="53"/>
      <c r="H100" s="60">
        <v>620052002</v>
      </c>
      <c r="I100" s="70">
        <v>1000</v>
      </c>
      <c r="J100" s="62"/>
      <c r="K100" s="63" t="str">
        <f t="shared" si="13"/>
        <v>B Neopost</v>
      </c>
      <c r="L100" s="64">
        <f t="shared" si="9"/>
        <v>620052002</v>
      </c>
      <c r="M100" s="63" t="str">
        <f t="shared" si="10"/>
        <v/>
      </c>
      <c r="N100" s="65">
        <f t="shared" si="14"/>
        <v>1000</v>
      </c>
      <c r="O100" s="63" t="s">
        <v>54</v>
      </c>
      <c r="Q100" s="100" t="str">
        <f t="shared" si="11"/>
        <v>2002</v>
      </c>
      <c r="R100" s="100" t="str">
        <f t="shared" si="12"/>
        <v>62005</v>
      </c>
      <c r="S100" s="100" t="e">
        <f>VLOOKUP(Q100,#REF!,2,FALSE)</f>
        <v>#REF!</v>
      </c>
      <c r="T100" s="100" t="e">
        <f>VLOOKUP(Q100,#REF!,5,FALSE)</f>
        <v>#REF!</v>
      </c>
      <c r="U100" s="100">
        <f t="shared" si="15"/>
        <v>0</v>
      </c>
      <c r="V100" s="100" t="e">
        <f>VLOOKUP(R100,#REF!,2,FALSE)</f>
        <v>#REF!</v>
      </c>
    </row>
    <row r="101" spans="1:22" ht="19.8" hidden="1" x14ac:dyDescent="0.5">
      <c r="A101" s="56" t="s">
        <v>52</v>
      </c>
      <c r="B101" s="66">
        <v>446</v>
      </c>
      <c r="C101" s="54" t="s">
        <v>47</v>
      </c>
      <c r="D101" s="57" t="s">
        <v>57</v>
      </c>
      <c r="E101" s="58"/>
      <c r="F101" s="59"/>
      <c r="G101" s="53"/>
      <c r="H101" s="60">
        <v>620185111</v>
      </c>
      <c r="I101" s="70">
        <v>74000</v>
      </c>
      <c r="J101" s="62"/>
      <c r="K101" s="63" t="str">
        <f t="shared" si="13"/>
        <v>B446 SIBA</v>
      </c>
      <c r="L101" s="64">
        <f t="shared" si="9"/>
        <v>620185111</v>
      </c>
      <c r="M101" s="63" t="str">
        <f t="shared" si="10"/>
        <v/>
      </c>
      <c r="N101" s="65">
        <f t="shared" si="14"/>
        <v>74000</v>
      </c>
      <c r="O101" s="63" t="s">
        <v>54</v>
      </c>
      <c r="Q101" s="100" t="str">
        <f t="shared" si="11"/>
        <v>5111</v>
      </c>
      <c r="R101" s="100" t="str">
        <f t="shared" si="12"/>
        <v>62018</v>
      </c>
      <c r="S101" s="100" t="e">
        <f>VLOOKUP(Q101,#REF!,2,FALSE)</f>
        <v>#REF!</v>
      </c>
      <c r="T101" s="100" t="e">
        <f>VLOOKUP(Q101,#REF!,5,FALSE)</f>
        <v>#REF!</v>
      </c>
      <c r="U101" s="100">
        <f t="shared" si="15"/>
        <v>0</v>
      </c>
      <c r="V101" s="100" t="e">
        <f>VLOOKUP(R101,#REF!,2,FALSE)</f>
        <v>#REF!</v>
      </c>
    </row>
    <row r="102" spans="1:22" ht="19.8" hidden="1" x14ac:dyDescent="0.5">
      <c r="A102" s="56" t="s">
        <v>52</v>
      </c>
      <c r="B102" s="66">
        <v>447</v>
      </c>
      <c r="C102" s="54" t="s">
        <v>47</v>
      </c>
      <c r="D102" s="57" t="s">
        <v>104</v>
      </c>
      <c r="E102" s="58"/>
      <c r="F102" s="59"/>
      <c r="G102" s="53"/>
      <c r="H102" s="60">
        <v>500015905</v>
      </c>
      <c r="I102" s="70">
        <v>33983.449999999997</v>
      </c>
      <c r="J102" s="62"/>
      <c r="K102" s="63" t="str">
        <f t="shared" si="13"/>
        <v>B447 Chaps Q3 DCLG</v>
      </c>
      <c r="L102" s="64">
        <f t="shared" si="9"/>
        <v>500015905</v>
      </c>
      <c r="M102" s="63" t="str">
        <f t="shared" si="10"/>
        <v/>
      </c>
      <c r="N102" s="65">
        <f t="shared" si="14"/>
        <v>33983.449999999997</v>
      </c>
      <c r="O102" s="63" t="s">
        <v>54</v>
      </c>
      <c r="Q102" s="100" t="str">
        <f t="shared" si="11"/>
        <v>5905</v>
      </c>
      <c r="R102" s="100" t="str">
        <f t="shared" si="12"/>
        <v>50001</v>
      </c>
      <c r="S102" s="100" t="e">
        <f>VLOOKUP(Q102,#REF!,2,FALSE)</f>
        <v>#REF!</v>
      </c>
      <c r="T102" s="100" t="e">
        <f>VLOOKUP(Q102,#REF!,5,FALSE)</f>
        <v>#REF!</v>
      </c>
      <c r="U102" s="100">
        <f t="shared" si="15"/>
        <v>0</v>
      </c>
      <c r="V102" s="100" t="e">
        <f>VLOOKUP(R102,#REF!,2,FALSE)</f>
        <v>#REF!</v>
      </c>
    </row>
    <row r="103" spans="1:22" ht="19.8" hidden="1" x14ac:dyDescent="0.5">
      <c r="A103" s="56" t="s">
        <v>52</v>
      </c>
      <c r="B103" s="66">
        <v>448</v>
      </c>
      <c r="C103" s="54" t="s">
        <v>47</v>
      </c>
      <c r="D103" s="57" t="s">
        <v>57</v>
      </c>
      <c r="E103" s="58"/>
      <c r="F103" s="59"/>
      <c r="G103" s="53"/>
      <c r="H103" s="60">
        <v>620185111</v>
      </c>
      <c r="I103" s="70">
        <v>8000</v>
      </c>
      <c r="J103" s="62"/>
      <c r="K103" s="63" t="str">
        <f t="shared" si="13"/>
        <v>B448 SIBA</v>
      </c>
      <c r="L103" s="64">
        <f t="shared" si="9"/>
        <v>620185111</v>
      </c>
      <c r="M103" s="63" t="str">
        <f t="shared" si="10"/>
        <v/>
      </c>
      <c r="N103" s="65">
        <f t="shared" si="14"/>
        <v>8000</v>
      </c>
      <c r="O103" s="63" t="s">
        <v>54</v>
      </c>
      <c r="Q103" s="100" t="str">
        <f t="shared" si="11"/>
        <v>5111</v>
      </c>
      <c r="R103" s="100" t="str">
        <f t="shared" si="12"/>
        <v>62018</v>
      </c>
      <c r="S103" s="100" t="e">
        <f>VLOOKUP(Q103,#REF!,2,FALSE)</f>
        <v>#REF!</v>
      </c>
      <c r="T103" s="100" t="e">
        <f>VLOOKUP(Q103,#REF!,5,FALSE)</f>
        <v>#REF!</v>
      </c>
      <c r="U103" s="100">
        <f t="shared" si="15"/>
        <v>0</v>
      </c>
      <c r="V103" s="100" t="e">
        <f>VLOOKUP(R103,#REF!,2,FALSE)</f>
        <v>#REF!</v>
      </c>
    </row>
    <row r="104" spans="1:22" ht="19.8" hidden="1" x14ac:dyDescent="0.5">
      <c r="A104" s="56" t="s">
        <v>52</v>
      </c>
      <c r="B104" s="66">
        <v>449</v>
      </c>
      <c r="C104" s="54" t="s">
        <v>47</v>
      </c>
      <c r="D104" s="57" t="s">
        <v>77</v>
      </c>
      <c r="E104" s="58"/>
      <c r="F104" s="59"/>
      <c r="G104" s="53"/>
      <c r="H104" s="60">
        <v>300022445</v>
      </c>
      <c r="I104" s="70">
        <v>894.08</v>
      </c>
      <c r="J104" s="62"/>
      <c r="K104" s="63" t="str">
        <f t="shared" si="13"/>
        <v>B449 Natwest Bank Charges</v>
      </c>
      <c r="L104" s="64">
        <f t="shared" si="9"/>
        <v>300022445</v>
      </c>
      <c r="M104" s="63" t="str">
        <f t="shared" si="10"/>
        <v/>
      </c>
      <c r="N104" s="65">
        <f t="shared" si="14"/>
        <v>894.08</v>
      </c>
      <c r="O104" s="63" t="s">
        <v>54</v>
      </c>
      <c r="Q104" s="100" t="str">
        <f t="shared" si="11"/>
        <v>2445</v>
      </c>
      <c r="R104" s="100" t="str">
        <f t="shared" si="12"/>
        <v>30002</v>
      </c>
      <c r="S104" s="100" t="e">
        <f>VLOOKUP(Q104,#REF!,2,FALSE)</f>
        <v>#REF!</v>
      </c>
      <c r="T104" s="100" t="e">
        <f>VLOOKUP(Q104,#REF!,5,FALSE)</f>
        <v>#REF!</v>
      </c>
      <c r="U104" s="100">
        <f t="shared" si="15"/>
        <v>0</v>
      </c>
      <c r="V104" s="100" t="e">
        <f>VLOOKUP(R104,#REF!,2,FALSE)</f>
        <v>#REF!</v>
      </c>
    </row>
    <row r="105" spans="1:22" ht="19.8" hidden="1" x14ac:dyDescent="0.5">
      <c r="A105" s="56"/>
      <c r="B105" s="66"/>
      <c r="C105" s="54" t="s">
        <v>47</v>
      </c>
      <c r="D105" s="57" t="s">
        <v>78</v>
      </c>
      <c r="E105" s="58"/>
      <c r="F105" s="59"/>
      <c r="G105" s="53"/>
      <c r="H105" s="60">
        <v>620205025</v>
      </c>
      <c r="I105" s="70"/>
      <c r="J105" s="62">
        <v>509279.33</v>
      </c>
      <c r="K105" s="63" t="str">
        <f t="shared" si="13"/>
        <v xml:space="preserve"> Academy Bacs</v>
      </c>
      <c r="L105" s="64">
        <f t="shared" si="9"/>
        <v>620205025</v>
      </c>
      <c r="M105" s="63" t="str">
        <f t="shared" si="10"/>
        <v xml:space="preserve"> </v>
      </c>
      <c r="N105" s="65">
        <f t="shared" si="14"/>
        <v>509279.33</v>
      </c>
      <c r="O105" s="63" t="s">
        <v>54</v>
      </c>
      <c r="Q105" s="100" t="str">
        <f t="shared" si="11"/>
        <v>5025</v>
      </c>
      <c r="R105" s="100" t="str">
        <f t="shared" si="12"/>
        <v>62020</v>
      </c>
      <c r="S105" s="100" t="e">
        <f>VLOOKUP(Q105,#REF!,2,FALSE)</f>
        <v>#REF!</v>
      </c>
      <c r="T105" s="100" t="e">
        <f>VLOOKUP(Q105,#REF!,5,FALSE)</f>
        <v>#REF!</v>
      </c>
      <c r="U105" s="100">
        <f t="shared" si="15"/>
        <v>0</v>
      </c>
      <c r="V105" s="100" t="e">
        <f>VLOOKUP(R105,#REF!,2,FALSE)</f>
        <v>#REF!</v>
      </c>
    </row>
    <row r="106" spans="1:22" ht="19.8" hidden="1" x14ac:dyDescent="0.5">
      <c r="A106" s="56"/>
      <c r="B106" s="66"/>
      <c r="C106" s="54" t="s">
        <v>47</v>
      </c>
      <c r="D106" s="57" t="s">
        <v>79</v>
      </c>
      <c r="E106" s="58"/>
      <c r="F106" s="59"/>
      <c r="G106" s="53"/>
      <c r="H106" s="60">
        <v>620205025</v>
      </c>
      <c r="I106" s="70"/>
      <c r="J106" s="62">
        <v>515594.99</v>
      </c>
      <c r="K106" s="63" t="str">
        <f t="shared" si="13"/>
        <v xml:space="preserve"> Integra Bacs</v>
      </c>
      <c r="L106" s="64">
        <f t="shared" si="9"/>
        <v>620205025</v>
      </c>
      <c r="M106" s="63" t="str">
        <f t="shared" si="10"/>
        <v xml:space="preserve"> </v>
      </c>
      <c r="N106" s="65">
        <f t="shared" si="14"/>
        <v>515594.99</v>
      </c>
      <c r="O106" s="63" t="s">
        <v>54</v>
      </c>
      <c r="Q106" s="100" t="str">
        <f t="shared" si="11"/>
        <v>5025</v>
      </c>
      <c r="R106" s="100" t="str">
        <f t="shared" si="12"/>
        <v>62020</v>
      </c>
      <c r="S106" s="100" t="e">
        <f>VLOOKUP(Q106,#REF!,2,FALSE)</f>
        <v>#REF!</v>
      </c>
      <c r="T106" s="100" t="e">
        <f>VLOOKUP(Q106,#REF!,5,FALSE)</f>
        <v>#REF!</v>
      </c>
      <c r="U106" s="100">
        <f t="shared" si="15"/>
        <v>0</v>
      </c>
      <c r="V106" s="100" t="e">
        <f>VLOOKUP(R106,#REF!,2,FALSE)</f>
        <v>#REF!</v>
      </c>
    </row>
    <row r="107" spans="1:22" ht="19.8" hidden="1" x14ac:dyDescent="0.5">
      <c r="A107" s="56"/>
      <c r="B107" s="66"/>
      <c r="C107" s="54" t="s">
        <v>47</v>
      </c>
      <c r="D107" s="57" t="s">
        <v>80</v>
      </c>
      <c r="E107" s="58"/>
      <c r="F107" s="59"/>
      <c r="G107" s="53"/>
      <c r="H107" s="60">
        <v>620205067</v>
      </c>
      <c r="I107" s="62">
        <v>509279.33</v>
      </c>
      <c r="J107" s="62"/>
      <c r="K107" s="63" t="str">
        <f t="shared" si="13"/>
        <v xml:space="preserve"> Academy Bacs (presented chqs code)</v>
      </c>
      <c r="L107" s="64">
        <f t="shared" si="9"/>
        <v>620205067</v>
      </c>
      <c r="M107" s="63" t="str">
        <f t="shared" si="10"/>
        <v/>
      </c>
      <c r="N107" s="65">
        <f t="shared" si="14"/>
        <v>509279.33</v>
      </c>
      <c r="O107" s="63" t="s">
        <v>54</v>
      </c>
      <c r="Q107" s="100" t="str">
        <f t="shared" si="11"/>
        <v>5067</v>
      </c>
      <c r="R107" s="100" t="str">
        <f t="shared" si="12"/>
        <v>62020</v>
      </c>
      <c r="S107" s="100" t="e">
        <f>VLOOKUP(Q107,#REF!,2,FALSE)</f>
        <v>#REF!</v>
      </c>
      <c r="T107" s="100" t="e">
        <f>VLOOKUP(Q107,#REF!,5,FALSE)</f>
        <v>#REF!</v>
      </c>
      <c r="U107" s="100">
        <f t="shared" si="15"/>
        <v>0</v>
      </c>
      <c r="V107" s="100" t="e">
        <f>VLOOKUP(R107,#REF!,2,FALSE)</f>
        <v>#REF!</v>
      </c>
    </row>
    <row r="108" spans="1:22" ht="19.8" hidden="1" x14ac:dyDescent="0.5">
      <c r="A108" s="56"/>
      <c r="B108" s="66"/>
      <c r="C108" s="54" t="s">
        <v>47</v>
      </c>
      <c r="D108" s="57" t="s">
        <v>81</v>
      </c>
      <c r="E108" s="58"/>
      <c r="F108" s="59"/>
      <c r="G108" s="53"/>
      <c r="H108" s="60">
        <v>620205067</v>
      </c>
      <c r="I108" s="62">
        <v>515594.99</v>
      </c>
      <c r="J108" s="62"/>
      <c r="K108" s="63" t="str">
        <f t="shared" si="13"/>
        <v xml:space="preserve"> Integra Bacs (presented chqs code.)</v>
      </c>
      <c r="L108" s="64">
        <f t="shared" si="9"/>
        <v>620205067</v>
      </c>
      <c r="M108" s="63" t="str">
        <f t="shared" si="10"/>
        <v/>
      </c>
      <c r="N108" s="65">
        <f t="shared" si="14"/>
        <v>515594.99</v>
      </c>
      <c r="O108" s="63" t="s">
        <v>54</v>
      </c>
      <c r="Q108" s="100" t="str">
        <f t="shared" si="11"/>
        <v>5067</v>
      </c>
      <c r="R108" s="100" t="str">
        <f t="shared" si="12"/>
        <v>62020</v>
      </c>
      <c r="S108" s="100" t="e">
        <f>VLOOKUP(Q108,#REF!,2,FALSE)</f>
        <v>#REF!</v>
      </c>
      <c r="T108" s="100" t="e">
        <f>VLOOKUP(Q108,#REF!,5,FALSE)</f>
        <v>#REF!</v>
      </c>
      <c r="U108" s="100">
        <f t="shared" si="15"/>
        <v>0</v>
      </c>
      <c r="V108" s="100" t="e">
        <f>VLOOKUP(R108,#REF!,2,FALSE)</f>
        <v>#REF!</v>
      </c>
    </row>
    <row r="109" spans="1:22" ht="19.8" hidden="1" x14ac:dyDescent="0.5">
      <c r="A109" s="56"/>
      <c r="B109" s="66"/>
      <c r="C109" s="54" t="s">
        <v>47</v>
      </c>
      <c r="D109" s="57" t="s">
        <v>84</v>
      </c>
      <c r="E109" s="58"/>
      <c r="F109" s="59"/>
      <c r="G109" s="53"/>
      <c r="H109" s="60">
        <v>620209844</v>
      </c>
      <c r="I109" s="70"/>
      <c r="J109" s="62">
        <f>SUM(I10:I108)-SUM(J10:J108)</f>
        <v>10219337.400000002</v>
      </c>
      <c r="K109" s="63" t="str">
        <f t="shared" si="13"/>
        <v xml:space="preserve"> B Forms November 2014</v>
      </c>
      <c r="L109" s="64">
        <f t="shared" si="9"/>
        <v>620209844</v>
      </c>
      <c r="M109" s="63" t="str">
        <f t="shared" si="10"/>
        <v xml:space="preserve"> </v>
      </c>
      <c r="N109" s="65">
        <f t="shared" si="14"/>
        <v>10219337.400000002</v>
      </c>
      <c r="O109" s="63" t="s">
        <v>54</v>
      </c>
      <c r="Q109" s="100" t="str">
        <f t="shared" si="11"/>
        <v>9844</v>
      </c>
      <c r="R109" s="100" t="str">
        <f t="shared" si="12"/>
        <v>62020</v>
      </c>
      <c r="S109" s="100" t="e">
        <f>VLOOKUP(Q109,#REF!,2,FALSE)</f>
        <v>#REF!</v>
      </c>
      <c r="T109" s="100" t="e">
        <f>VLOOKUP(Q109,#REF!,5,FALSE)</f>
        <v>#REF!</v>
      </c>
      <c r="U109" s="100">
        <f t="shared" si="15"/>
        <v>0</v>
      </c>
      <c r="V109" s="100" t="e">
        <f>VLOOKUP(R109,#REF!,2,FALSE)</f>
        <v>#REF!</v>
      </c>
    </row>
    <row r="110" spans="1:22" ht="15.6" x14ac:dyDescent="0.3">
      <c r="A110" s="89"/>
      <c r="B110" s="87"/>
      <c r="C110" s="87"/>
      <c r="D110" s="87"/>
      <c r="E110" s="87"/>
      <c r="F110" s="87"/>
    </row>
    <row r="111" spans="1:22" ht="15.6" x14ac:dyDescent="0.3">
      <c r="A111" s="85"/>
      <c r="B111" s="33"/>
      <c r="C111" s="33"/>
      <c r="D111" s="87"/>
      <c r="E111" s="85"/>
      <c r="F111" s="33"/>
    </row>
    <row r="112" spans="1:22" ht="15.6" x14ac:dyDescent="0.3">
      <c r="A112" s="85"/>
      <c r="B112" s="87"/>
      <c r="C112" s="87"/>
      <c r="D112" s="87"/>
      <c r="E112" s="85"/>
      <c r="F112" s="33"/>
      <c r="G112" s="87"/>
      <c r="H112" s="90"/>
      <c r="I112" s="91"/>
      <c r="J112" s="92"/>
    </row>
    <row r="113" spans="1:10" ht="15.6" x14ac:dyDescent="0.3">
      <c r="A113" s="85"/>
      <c r="B113" s="86"/>
      <c r="C113" s="33"/>
      <c r="D113" s="87"/>
      <c r="E113" s="85"/>
      <c r="F113" s="33"/>
      <c r="G113" s="87"/>
      <c r="H113" s="90"/>
      <c r="I113" s="91"/>
      <c r="J113" s="92"/>
    </row>
    <row r="114" spans="1:10" ht="15.6" x14ac:dyDescent="0.3">
      <c r="G114" s="87"/>
      <c r="H114" s="90"/>
      <c r="I114" s="93"/>
      <c r="J114" s="92"/>
    </row>
    <row r="115" spans="1:10" ht="15.6" x14ac:dyDescent="0.3">
      <c r="G115" s="87"/>
      <c r="H115" s="90"/>
      <c r="I115" s="93"/>
      <c r="J115" s="92"/>
    </row>
    <row r="116" spans="1:10" ht="15.6" x14ac:dyDescent="0.3">
      <c r="G116" s="87"/>
      <c r="H116" s="90"/>
      <c r="I116" s="91"/>
      <c r="J116" s="92"/>
    </row>
    <row r="117" spans="1:10" ht="15.6" x14ac:dyDescent="0.3">
      <c r="G117" s="94"/>
      <c r="H117" s="95"/>
      <c r="I117" s="91"/>
      <c r="J117" s="92"/>
    </row>
    <row r="118" spans="1:10" ht="15.6" x14ac:dyDescent="0.3">
      <c r="G118" s="87"/>
      <c r="H118" s="90"/>
      <c r="I118" s="91"/>
      <c r="J118" s="92"/>
    </row>
    <row r="119" spans="1:10" ht="15.6" x14ac:dyDescent="0.3">
      <c r="F119" s="96"/>
      <c r="G119" s="87"/>
      <c r="H119" s="90"/>
      <c r="I119" s="91"/>
      <c r="J119" s="92"/>
    </row>
    <row r="120" spans="1:10" ht="15.6" x14ac:dyDescent="0.3">
      <c r="F120" s="96"/>
      <c r="G120" s="87"/>
      <c r="H120" s="90"/>
      <c r="I120" s="91"/>
      <c r="J120" s="92"/>
    </row>
    <row r="121" spans="1:10" ht="15.6" x14ac:dyDescent="0.3">
      <c r="F121" s="96"/>
      <c r="G121" s="94"/>
      <c r="H121" s="95"/>
    </row>
    <row r="122" spans="1:10" ht="15.6" x14ac:dyDescent="0.3">
      <c r="F122" s="96"/>
      <c r="G122" s="94"/>
      <c r="H122" s="95"/>
    </row>
    <row r="123" spans="1:10" x14ac:dyDescent="0.25">
      <c r="F123" s="96"/>
    </row>
    <row r="124" spans="1:10" x14ac:dyDescent="0.25">
      <c r="D124" s="97"/>
      <c r="E124" s="97"/>
      <c r="F124" s="96"/>
    </row>
    <row r="125" spans="1:10" x14ac:dyDescent="0.25">
      <c r="D125" s="97"/>
      <c r="F125" s="96"/>
    </row>
    <row r="126" spans="1:10" x14ac:dyDescent="0.25">
      <c r="D126" s="97"/>
      <c r="F126" s="96"/>
    </row>
    <row r="127" spans="1:10" x14ac:dyDescent="0.25">
      <c r="D127" s="97"/>
      <c r="E127" s="97"/>
      <c r="F127" s="98"/>
    </row>
    <row r="128" spans="1:10" x14ac:dyDescent="0.25">
      <c r="D128" s="97"/>
      <c r="E128" s="97"/>
      <c r="F128" s="96"/>
    </row>
    <row r="129" spans="4:6" x14ac:dyDescent="0.25">
      <c r="D129" s="97"/>
      <c r="E129" s="97"/>
      <c r="F129" s="96"/>
    </row>
  </sheetData>
  <autoFilter ref="A9:U109" xr:uid="{00000000-0009-0000-0000-000007000000}">
    <filterColumn colId="19">
      <filters>
        <filter val="#N/A"/>
      </filters>
    </filterColumn>
    <filterColumn colId="20">
      <filters>
        <filter val="0"/>
      </filters>
    </filterColumn>
  </autoFilter>
  <mergeCells count="2">
    <mergeCell ref="A6:B6"/>
    <mergeCell ref="K8:O8"/>
  </mergeCells>
  <pageMargins left="0.70866141732283472" right="0.70866141732283472" top="0.35433070866141736" bottom="0.35433070866141736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7" tint="0.39997558519241921"/>
  </sheetPr>
  <dimension ref="A1:Y166"/>
  <sheetViews>
    <sheetView topLeftCell="O1" workbookViewId="0">
      <selection activeCell="H1481" sqref="H1481"/>
    </sheetView>
  </sheetViews>
  <sheetFormatPr defaultColWidth="9.109375" defaultRowHeight="13.8" x14ac:dyDescent="0.3"/>
  <cols>
    <col min="1" max="1" width="9.109375" style="167" customWidth="1"/>
    <col min="2" max="2" width="29.33203125" style="122" customWidth="1"/>
    <col min="3" max="3" width="10.6640625" style="124" customWidth="1"/>
    <col min="4" max="5" width="13.33203125" style="124" bestFit="1" customWidth="1"/>
    <col min="6" max="6" width="14.33203125" style="124" bestFit="1" customWidth="1"/>
    <col min="7" max="7" width="4.5546875" style="164" bestFit="1" customWidth="1"/>
    <col min="8" max="8" width="7.33203125" style="165" customWidth="1"/>
    <col min="9" max="9" width="3.33203125" style="153" customWidth="1"/>
    <col min="10" max="10" width="14.33203125" style="153" customWidth="1"/>
    <col min="11" max="11" width="13.33203125" style="166" customWidth="1"/>
    <col min="12" max="12" width="14.44140625" style="153" customWidth="1"/>
    <col min="13" max="13" width="11.6640625" style="153" bestFit="1" customWidth="1"/>
    <col min="14" max="14" width="27.44140625" style="122" bestFit="1" customWidth="1"/>
    <col min="15" max="15" width="10.44140625" style="122" bestFit="1" customWidth="1"/>
    <col min="16" max="16" width="8.88671875" style="122"/>
    <col min="17" max="17" width="11.6640625" style="123" customWidth="1"/>
    <col min="18" max="18" width="8.88671875" style="122"/>
    <col min="19" max="19" width="2.5546875" style="101" customWidth="1"/>
    <col min="20" max="20" width="9.109375" style="100"/>
    <col min="21" max="21" width="10.44140625" style="100" customWidth="1"/>
    <col min="22" max="22" width="28.88671875" style="100" bestFit="1" customWidth="1"/>
    <col min="23" max="24" width="9.109375" style="100"/>
    <col min="25" max="25" width="18.44140625" style="100" bestFit="1" customWidth="1"/>
    <col min="26" max="16384" width="9.109375" style="10"/>
  </cols>
  <sheetData>
    <row r="1" spans="1:25" ht="16.5" customHeight="1" x14ac:dyDescent="0.3">
      <c r="A1" s="191" t="s">
        <v>85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25" ht="16.5" customHeight="1" x14ac:dyDescent="0.3">
      <c r="A2" s="192">
        <v>42036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25" ht="16.5" customHeight="1" x14ac:dyDescent="0.3">
      <c r="G3" s="193" t="s">
        <v>105</v>
      </c>
      <c r="H3" s="194"/>
      <c r="I3" s="194"/>
      <c r="J3" s="194"/>
      <c r="K3" s="194"/>
      <c r="L3" s="194"/>
      <c r="M3" s="195"/>
    </row>
    <row r="4" spans="1:25" ht="16.5" customHeight="1" x14ac:dyDescent="0.25">
      <c r="A4" s="168" t="s">
        <v>45</v>
      </c>
      <c r="B4" s="169" t="s">
        <v>148</v>
      </c>
      <c r="C4" s="126" t="s">
        <v>149</v>
      </c>
      <c r="D4" s="125" t="s">
        <v>106</v>
      </c>
      <c r="E4" s="126" t="s">
        <v>107</v>
      </c>
      <c r="F4" s="125" t="s">
        <v>108</v>
      </c>
      <c r="G4" s="196" t="s">
        <v>109</v>
      </c>
      <c r="H4" s="196"/>
      <c r="I4" s="127" t="s">
        <v>110</v>
      </c>
      <c r="J4" s="128" t="s">
        <v>111</v>
      </c>
      <c r="K4" s="129" t="s">
        <v>112</v>
      </c>
      <c r="L4" s="128" t="s">
        <v>43</v>
      </c>
      <c r="M4" s="130" t="s">
        <v>44</v>
      </c>
      <c r="N4" s="131"/>
      <c r="O4" s="131"/>
      <c r="P4" s="131"/>
      <c r="Q4" s="132"/>
      <c r="R4" s="131"/>
    </row>
    <row r="5" spans="1:25" ht="16.5" customHeight="1" x14ac:dyDescent="0.25">
      <c r="A5" s="171"/>
      <c r="B5" s="169"/>
      <c r="C5" s="134" t="s">
        <v>150</v>
      </c>
      <c r="D5" s="133" t="s">
        <v>113</v>
      </c>
      <c r="E5" s="134" t="s">
        <v>114</v>
      </c>
      <c r="F5" s="133"/>
      <c r="G5" s="135" t="s">
        <v>52</v>
      </c>
      <c r="H5" s="136" t="s">
        <v>115</v>
      </c>
      <c r="I5" s="137"/>
      <c r="J5" s="138"/>
      <c r="K5" s="139"/>
      <c r="L5" s="140"/>
      <c r="M5" s="141"/>
      <c r="N5" s="197" t="s">
        <v>46</v>
      </c>
      <c r="O5" s="197"/>
      <c r="P5" s="197"/>
      <c r="Q5" s="197"/>
      <c r="R5" s="197"/>
      <c r="W5" s="100" t="s">
        <v>88</v>
      </c>
    </row>
    <row r="6" spans="1:25" ht="16.5" customHeight="1" thickBot="1" x14ac:dyDescent="0.3">
      <c r="A6" s="173"/>
      <c r="B6" s="174"/>
      <c r="C6" s="143" t="s">
        <v>12</v>
      </c>
      <c r="D6" s="142" t="s">
        <v>12</v>
      </c>
      <c r="E6" s="143" t="s">
        <v>12</v>
      </c>
      <c r="F6" s="142" t="s">
        <v>12</v>
      </c>
      <c r="G6" s="144"/>
      <c r="H6" s="145"/>
      <c r="I6" s="146"/>
      <c r="J6" s="146"/>
      <c r="K6" s="147" t="s">
        <v>12</v>
      </c>
      <c r="L6" s="146" t="s">
        <v>12</v>
      </c>
      <c r="M6" s="144" t="s">
        <v>12</v>
      </c>
      <c r="N6" s="148" t="s">
        <v>48</v>
      </c>
      <c r="O6" s="148" t="s">
        <v>49</v>
      </c>
      <c r="P6" s="148" t="s">
        <v>50</v>
      </c>
      <c r="Q6" s="149" t="s">
        <v>39</v>
      </c>
      <c r="R6" s="148" t="s">
        <v>51</v>
      </c>
      <c r="T6" s="100" t="s">
        <v>86</v>
      </c>
      <c r="U6" s="100" t="s">
        <v>90</v>
      </c>
      <c r="V6" s="100" t="s">
        <v>0</v>
      </c>
      <c r="W6" s="100" t="s">
        <v>3</v>
      </c>
      <c r="X6" s="100" t="s">
        <v>3</v>
      </c>
      <c r="Y6" s="100" t="s">
        <v>13</v>
      </c>
    </row>
    <row r="7" spans="1:25" ht="16.5" hidden="1" customHeight="1" x14ac:dyDescent="0.4">
      <c r="A7" s="167">
        <v>42061</v>
      </c>
      <c r="B7" s="122" t="s">
        <v>203</v>
      </c>
      <c r="C7" s="150">
        <v>1281.08</v>
      </c>
      <c r="E7" s="150"/>
      <c r="G7" s="151" t="s">
        <v>52</v>
      </c>
      <c r="H7" s="152" t="s">
        <v>116</v>
      </c>
      <c r="K7" s="154">
        <v>600255064</v>
      </c>
      <c r="L7" s="160">
        <f>SUM(C7:C7)</f>
        <v>1281.08</v>
      </c>
      <c r="M7" s="155"/>
      <c r="N7" s="122" t="str">
        <f>CONCATENATE(,G7,H7,I7,J7,B7)</f>
        <v>BSantGroup Treasury</v>
      </c>
      <c r="O7" s="161">
        <f>+K7</f>
        <v>600255064</v>
      </c>
      <c r="P7" s="162" t="str">
        <f t="shared" ref="P7:P70" si="0">IF(L7&gt;0,""," ")</f>
        <v/>
      </c>
      <c r="Q7" s="123">
        <f>+L7+M7</f>
        <v>1281.08</v>
      </c>
      <c r="R7" s="63" t="s">
        <v>54</v>
      </c>
      <c r="T7" s="100" t="str">
        <f>RIGHT(O7,4)</f>
        <v>5064</v>
      </c>
      <c r="U7" s="100" t="str">
        <f>LEFT(O7,5)</f>
        <v>60025</v>
      </c>
      <c r="V7" s="100" t="e">
        <f>VLOOKUP(T7,#REF!,2,FALSE)</f>
        <v>#REF!</v>
      </c>
      <c r="W7" s="100" t="e">
        <f>VLOOKUP(T7,#REF!,5,FALSE)</f>
        <v>#REF!</v>
      </c>
      <c r="X7" s="100">
        <f>IF(Q7&gt;250,,"Yes")</f>
        <v>0</v>
      </c>
      <c r="Y7" s="100" t="e">
        <f>VLOOKUP(U7,#REF!,2,FALSE)</f>
        <v>#REF!</v>
      </c>
    </row>
    <row r="8" spans="1:25" ht="16.5" hidden="1" customHeight="1" x14ac:dyDescent="0.4">
      <c r="A8" s="167">
        <v>42038</v>
      </c>
      <c r="B8" s="122" t="s">
        <v>204</v>
      </c>
      <c r="C8" s="150"/>
      <c r="D8" s="124">
        <v>1795979</v>
      </c>
      <c r="E8" s="150"/>
      <c r="G8" s="151" t="s">
        <v>52</v>
      </c>
      <c r="H8" s="152">
        <v>450</v>
      </c>
      <c r="I8" s="153" t="s">
        <v>47</v>
      </c>
      <c r="K8" s="154">
        <v>680035003</v>
      </c>
      <c r="L8" s="153">
        <v>1749883</v>
      </c>
      <c r="M8" s="155"/>
      <c r="N8" s="122" t="str">
        <f>CONCATENATE(,G8,H8,I8,J8,B8)</f>
        <v>B450 Lcc Gen City Fund</v>
      </c>
      <c r="O8" s="161">
        <f t="shared" ref="O8:O71" si="1">+K8</f>
        <v>680035003</v>
      </c>
      <c r="P8" s="162" t="str">
        <f t="shared" si="0"/>
        <v/>
      </c>
      <c r="Q8" s="123">
        <f t="shared" ref="Q8:Q71" si="2">+L8+M8</f>
        <v>1749883</v>
      </c>
      <c r="R8" s="63" t="s">
        <v>54</v>
      </c>
      <c r="T8" s="100" t="str">
        <f t="shared" ref="T8:T71" si="3">RIGHT(O8,4)</f>
        <v>5003</v>
      </c>
      <c r="U8" s="100" t="str">
        <f t="shared" ref="U8:U71" si="4">LEFT(O8,5)</f>
        <v>68003</v>
      </c>
      <c r="V8" s="100" t="e">
        <f>VLOOKUP(T8,#REF!,2,FALSE)</f>
        <v>#REF!</v>
      </c>
      <c r="W8" s="100" t="e">
        <f>VLOOKUP(T8,#REF!,5,FALSE)</f>
        <v>#REF!</v>
      </c>
      <c r="X8" s="100">
        <f t="shared" ref="X8:X71" si="5">IF(Q8&gt;250,,"Yes")</f>
        <v>0</v>
      </c>
      <c r="Y8" s="100" t="e">
        <f>VLOOKUP(U8,#REF!,2,FALSE)</f>
        <v>#REF!</v>
      </c>
    </row>
    <row r="9" spans="1:25" ht="17.25" hidden="1" customHeight="1" x14ac:dyDescent="0.4">
      <c r="A9" s="167">
        <v>42038</v>
      </c>
      <c r="B9" s="122" t="s">
        <v>204</v>
      </c>
      <c r="C9" s="150"/>
      <c r="E9" s="150"/>
      <c r="G9" s="151" t="s">
        <v>52</v>
      </c>
      <c r="H9" s="152">
        <v>450</v>
      </c>
      <c r="K9" s="154">
        <v>680035017</v>
      </c>
      <c r="L9" s="153">
        <v>46096</v>
      </c>
      <c r="M9" s="155"/>
      <c r="N9" s="122" t="str">
        <f t="shared" ref="N9:N72" si="6">CONCATENATE(,G9,H9,I9,J9,B9)</f>
        <v>B450Lcc Gen City Fund</v>
      </c>
      <c r="O9" s="161">
        <f t="shared" si="1"/>
        <v>680035017</v>
      </c>
      <c r="P9" s="162" t="str">
        <f t="shared" si="0"/>
        <v/>
      </c>
      <c r="Q9" s="123">
        <f t="shared" si="2"/>
        <v>46096</v>
      </c>
      <c r="R9" s="63" t="s">
        <v>54</v>
      </c>
      <c r="T9" s="100" t="str">
        <f t="shared" si="3"/>
        <v>5017</v>
      </c>
      <c r="U9" s="100" t="str">
        <f t="shared" si="4"/>
        <v>68003</v>
      </c>
      <c r="V9" s="100" t="e">
        <f>VLOOKUP(T9,#REF!,2,FALSE)</f>
        <v>#REF!</v>
      </c>
      <c r="W9" s="100" t="e">
        <f>VLOOKUP(T9,#REF!,5,FALSE)</f>
        <v>#REF!</v>
      </c>
      <c r="X9" s="100">
        <f t="shared" si="5"/>
        <v>0</v>
      </c>
      <c r="Y9" s="100" t="e">
        <f>VLOOKUP(U9,#REF!,2,FALSE)</f>
        <v>#REF!</v>
      </c>
    </row>
    <row r="10" spans="1:25" ht="16.5" hidden="1" customHeight="1" x14ac:dyDescent="0.4">
      <c r="A10" s="167">
        <v>42038</v>
      </c>
      <c r="B10" s="122" t="s">
        <v>205</v>
      </c>
      <c r="C10" s="150"/>
      <c r="D10" s="124">
        <v>298062.09999999998</v>
      </c>
      <c r="E10" s="150"/>
      <c r="G10" s="151" t="s">
        <v>52</v>
      </c>
      <c r="H10" s="152">
        <v>451</v>
      </c>
      <c r="I10" s="153" t="s">
        <v>47</v>
      </c>
      <c r="K10" s="154">
        <v>680035002</v>
      </c>
      <c r="L10" s="153">
        <v>290522.2</v>
      </c>
      <c r="M10" s="155"/>
      <c r="N10" s="122" t="str">
        <f t="shared" si="6"/>
        <v>B451 LCC LPA Precept</v>
      </c>
      <c r="O10" s="161">
        <f t="shared" si="1"/>
        <v>680035002</v>
      </c>
      <c r="P10" s="162" t="str">
        <f t="shared" si="0"/>
        <v/>
      </c>
      <c r="Q10" s="123">
        <f t="shared" si="2"/>
        <v>290522.2</v>
      </c>
      <c r="R10" s="63" t="s">
        <v>54</v>
      </c>
      <c r="T10" s="100" t="str">
        <f t="shared" si="3"/>
        <v>5002</v>
      </c>
      <c r="U10" s="100" t="str">
        <f t="shared" si="4"/>
        <v>68003</v>
      </c>
      <c r="V10" s="100" t="e">
        <f>VLOOKUP(T10,#REF!,2,FALSE)</f>
        <v>#REF!</v>
      </c>
      <c r="W10" s="100" t="e">
        <f>VLOOKUP(T10,#REF!,5,FALSE)</f>
        <v>#REF!</v>
      </c>
      <c r="X10" s="100">
        <f t="shared" si="5"/>
        <v>0</v>
      </c>
      <c r="Y10" s="100" t="e">
        <f>VLOOKUP(U10,#REF!,2,FALSE)</f>
        <v>#REF!</v>
      </c>
    </row>
    <row r="11" spans="1:25" ht="16.5" hidden="1" customHeight="1" x14ac:dyDescent="0.4">
      <c r="A11" s="167">
        <v>42038</v>
      </c>
      <c r="B11" s="122" t="s">
        <v>205</v>
      </c>
      <c r="C11" s="150"/>
      <c r="E11" s="150"/>
      <c r="G11" s="151" t="s">
        <v>52</v>
      </c>
      <c r="H11" s="152">
        <v>451</v>
      </c>
      <c r="K11" s="154">
        <v>680035906</v>
      </c>
      <c r="L11" s="153">
        <v>7539.9</v>
      </c>
      <c r="M11" s="155"/>
      <c r="N11" s="122" t="str">
        <f t="shared" si="6"/>
        <v>B451LCC LPA Precept</v>
      </c>
      <c r="O11" s="161">
        <f t="shared" si="1"/>
        <v>680035906</v>
      </c>
      <c r="P11" s="162" t="str">
        <f t="shared" si="0"/>
        <v/>
      </c>
      <c r="Q11" s="123">
        <f t="shared" si="2"/>
        <v>7539.9</v>
      </c>
      <c r="R11" s="63" t="s">
        <v>54</v>
      </c>
      <c r="T11" s="100" t="str">
        <f t="shared" si="3"/>
        <v>5906</v>
      </c>
      <c r="U11" s="100" t="str">
        <f t="shared" si="4"/>
        <v>68003</v>
      </c>
      <c r="V11" s="100" t="e">
        <f>VLOOKUP(T11,#REF!,2,FALSE)</f>
        <v>#REF!</v>
      </c>
      <c r="W11" s="100" t="e">
        <f>VLOOKUP(T11,#REF!,5,FALSE)</f>
        <v>#REF!</v>
      </c>
      <c r="X11" s="100">
        <f t="shared" si="5"/>
        <v>0</v>
      </c>
      <c r="Y11" s="100" t="e">
        <f>VLOOKUP(U11,#REF!,2,FALSE)</f>
        <v>#REF!</v>
      </c>
    </row>
    <row r="12" spans="1:25" ht="16.5" hidden="1" customHeight="1" x14ac:dyDescent="0.4">
      <c r="A12" s="167">
        <v>42038</v>
      </c>
      <c r="B12" s="122" t="s">
        <v>206</v>
      </c>
      <c r="C12" s="150"/>
      <c r="D12" s="124">
        <v>111524</v>
      </c>
      <c r="E12" s="150"/>
      <c r="G12" s="151" t="s">
        <v>52</v>
      </c>
      <c r="H12" s="152">
        <v>452</v>
      </c>
      <c r="I12" s="153" t="s">
        <v>47</v>
      </c>
      <c r="K12" s="154">
        <v>680035000</v>
      </c>
      <c r="L12" s="153">
        <v>97539</v>
      </c>
      <c r="M12" s="155"/>
      <c r="N12" s="122" t="str">
        <f t="shared" si="6"/>
        <v>B452 Leicester &amp; Rutland Precept</v>
      </c>
      <c r="O12" s="161">
        <f t="shared" si="1"/>
        <v>680035000</v>
      </c>
      <c r="P12" s="162" t="str">
        <f t="shared" si="0"/>
        <v/>
      </c>
      <c r="Q12" s="123">
        <f t="shared" si="2"/>
        <v>97539</v>
      </c>
      <c r="R12" s="63" t="s">
        <v>54</v>
      </c>
      <c r="T12" s="100" t="str">
        <f t="shared" si="3"/>
        <v>5000</v>
      </c>
      <c r="U12" s="100" t="str">
        <f t="shared" si="4"/>
        <v>68003</v>
      </c>
      <c r="V12" s="100" t="e">
        <f>VLOOKUP(T12,#REF!,2,FALSE)</f>
        <v>#REF!</v>
      </c>
      <c r="W12" s="100" t="e">
        <f>VLOOKUP(T12,#REF!,5,FALSE)</f>
        <v>#REF!</v>
      </c>
      <c r="X12" s="100">
        <f t="shared" si="5"/>
        <v>0</v>
      </c>
      <c r="Y12" s="100" t="e">
        <f>VLOOKUP(U12,#REF!,2,FALSE)</f>
        <v>#REF!</v>
      </c>
    </row>
    <row r="13" spans="1:25" ht="16.5" hidden="1" customHeight="1" x14ac:dyDescent="0.4">
      <c r="A13" s="167">
        <v>42038</v>
      </c>
      <c r="B13" s="122" t="s">
        <v>206</v>
      </c>
      <c r="C13" s="150"/>
      <c r="E13" s="150"/>
      <c r="G13" s="151" t="s">
        <v>52</v>
      </c>
      <c r="H13" s="152">
        <v>452</v>
      </c>
      <c r="K13" s="154">
        <v>680035907</v>
      </c>
      <c r="L13" s="153">
        <v>2531</v>
      </c>
      <c r="M13" s="155"/>
      <c r="N13" s="122" t="str">
        <f t="shared" si="6"/>
        <v>B452Leicester &amp; Rutland Precept</v>
      </c>
      <c r="O13" s="161">
        <f t="shared" si="1"/>
        <v>680035907</v>
      </c>
      <c r="P13" s="162" t="str">
        <f t="shared" si="0"/>
        <v/>
      </c>
      <c r="Q13" s="123">
        <f t="shared" si="2"/>
        <v>2531</v>
      </c>
      <c r="R13" s="63" t="s">
        <v>54</v>
      </c>
      <c r="T13" s="100" t="str">
        <f t="shared" si="3"/>
        <v>5907</v>
      </c>
      <c r="U13" s="100" t="str">
        <f t="shared" si="4"/>
        <v>68003</v>
      </c>
      <c r="V13" s="100" t="e">
        <f>VLOOKUP(T13,#REF!,2,FALSE)</f>
        <v>#REF!</v>
      </c>
      <c r="W13" s="100" t="e">
        <f>VLOOKUP(T13,#REF!,5,FALSE)</f>
        <v>#REF!</v>
      </c>
      <c r="X13" s="100">
        <f t="shared" si="5"/>
        <v>0</v>
      </c>
      <c r="Y13" s="100" t="e">
        <f>VLOOKUP(U13,#REF!,2,FALSE)</f>
        <v>#REF!</v>
      </c>
    </row>
    <row r="14" spans="1:25" ht="16.5" hidden="1" customHeight="1" x14ac:dyDescent="0.4">
      <c r="A14" s="167">
        <v>42038</v>
      </c>
      <c r="B14" s="122" t="s">
        <v>206</v>
      </c>
      <c r="C14" s="150"/>
      <c r="E14" s="150"/>
      <c r="G14" s="151" t="s">
        <v>52</v>
      </c>
      <c r="H14" s="152">
        <v>452</v>
      </c>
      <c r="K14" s="154">
        <v>680035919</v>
      </c>
      <c r="L14" s="153">
        <v>11692</v>
      </c>
      <c r="M14" s="155"/>
      <c r="N14" s="122" t="str">
        <f t="shared" si="6"/>
        <v>B452Leicester &amp; Rutland Precept</v>
      </c>
      <c r="O14" s="161">
        <f t="shared" si="1"/>
        <v>680035919</v>
      </c>
      <c r="P14" s="162" t="str">
        <f t="shared" si="0"/>
        <v/>
      </c>
      <c r="Q14" s="123">
        <f t="shared" si="2"/>
        <v>11692</v>
      </c>
      <c r="R14" s="63" t="s">
        <v>54</v>
      </c>
      <c r="T14" s="100" t="str">
        <f t="shared" si="3"/>
        <v>5919</v>
      </c>
      <c r="U14" s="100" t="str">
        <f t="shared" si="4"/>
        <v>68003</v>
      </c>
      <c r="V14" s="100" t="e">
        <f>VLOOKUP(T14,#REF!,2,FALSE)</f>
        <v>#REF!</v>
      </c>
      <c r="W14" s="100" t="e">
        <f>VLOOKUP(T14,#REF!,5,FALSE)</f>
        <v>#REF!</v>
      </c>
      <c r="X14" s="100">
        <f t="shared" si="5"/>
        <v>0</v>
      </c>
      <c r="Y14" s="100" t="e">
        <f>VLOOKUP(U14,#REF!,2,FALSE)</f>
        <v>#REF!</v>
      </c>
    </row>
    <row r="15" spans="1:25" ht="16.5" hidden="1" customHeight="1" x14ac:dyDescent="0.4">
      <c r="A15" s="167">
        <v>42038</v>
      </c>
      <c r="B15" s="122" t="s">
        <v>206</v>
      </c>
      <c r="C15" s="150"/>
      <c r="E15" s="150"/>
      <c r="G15" s="151" t="s">
        <v>52</v>
      </c>
      <c r="H15" s="152">
        <v>452</v>
      </c>
      <c r="K15" s="154">
        <v>680035923</v>
      </c>
      <c r="M15" s="155">
        <v>238</v>
      </c>
      <c r="N15" s="122" t="str">
        <f t="shared" si="6"/>
        <v>B452Leicester &amp; Rutland Precept</v>
      </c>
      <c r="O15" s="161">
        <f t="shared" si="1"/>
        <v>680035923</v>
      </c>
      <c r="P15" s="162" t="str">
        <f t="shared" si="0"/>
        <v xml:space="preserve"> </v>
      </c>
      <c r="Q15" s="123">
        <f t="shared" si="2"/>
        <v>238</v>
      </c>
      <c r="R15" s="63" t="s">
        <v>54</v>
      </c>
      <c r="T15" s="100" t="str">
        <f t="shared" si="3"/>
        <v>5923</v>
      </c>
      <c r="U15" s="100" t="str">
        <f t="shared" si="4"/>
        <v>68003</v>
      </c>
      <c r="V15" s="100" t="e">
        <f>VLOOKUP(T15,#REF!,2,FALSE)</f>
        <v>#REF!</v>
      </c>
      <c r="W15" s="100" t="e">
        <f>VLOOKUP(T15,#REF!,5,FALSE)</f>
        <v>#REF!</v>
      </c>
      <c r="X15" s="100" t="str">
        <f t="shared" si="5"/>
        <v>Yes</v>
      </c>
      <c r="Y15" s="100" t="e">
        <f>VLOOKUP(U15,#REF!,2,FALSE)</f>
        <v>#REF!</v>
      </c>
    </row>
    <row r="16" spans="1:25" ht="16.5" hidden="1" customHeight="1" x14ac:dyDescent="0.4">
      <c r="A16" s="167">
        <v>42039</v>
      </c>
      <c r="B16" s="122" t="s">
        <v>207</v>
      </c>
      <c r="C16" s="150"/>
      <c r="D16" s="124">
        <v>2515.2199999999998</v>
      </c>
      <c r="E16" s="150"/>
      <c r="G16" s="151" t="s">
        <v>52</v>
      </c>
      <c r="H16" s="152">
        <v>454</v>
      </c>
      <c r="I16" s="153" t="s">
        <v>47</v>
      </c>
      <c r="K16" s="154" t="s">
        <v>117</v>
      </c>
      <c r="L16" s="153">
        <v>2515.2199999999998</v>
      </c>
      <c r="M16" s="155"/>
      <c r="N16" s="122" t="str">
        <f t="shared" si="6"/>
        <v>B454 Unpd DD</v>
      </c>
      <c r="O16" s="161" t="str">
        <f t="shared" si="1"/>
        <v>68001 9080</v>
      </c>
      <c r="P16" s="162" t="str">
        <f t="shared" si="0"/>
        <v/>
      </c>
      <c r="Q16" s="123">
        <f t="shared" si="2"/>
        <v>2515.2199999999998</v>
      </c>
      <c r="R16" s="63" t="s">
        <v>54</v>
      </c>
      <c r="T16" s="100" t="str">
        <f t="shared" si="3"/>
        <v>9080</v>
      </c>
      <c r="U16" s="100" t="str">
        <f t="shared" si="4"/>
        <v>68001</v>
      </c>
      <c r="V16" s="100" t="e">
        <f>VLOOKUP(T16,#REF!,2,FALSE)</f>
        <v>#REF!</v>
      </c>
      <c r="W16" s="100" t="e">
        <f>VLOOKUP(T16,#REF!,5,FALSE)</f>
        <v>#REF!</v>
      </c>
      <c r="X16" s="100">
        <f t="shared" si="5"/>
        <v>0</v>
      </c>
      <c r="Y16" s="100" t="e">
        <f>VLOOKUP(U16,#REF!,2,FALSE)</f>
        <v>#REF!</v>
      </c>
    </row>
    <row r="17" spans="1:25" ht="16.5" hidden="1" customHeight="1" x14ac:dyDescent="0.4">
      <c r="A17" s="167">
        <v>42053</v>
      </c>
      <c r="B17" s="122" t="s">
        <v>208</v>
      </c>
      <c r="C17" s="150"/>
      <c r="D17" s="163">
        <f>2356.75+198.87</f>
        <v>2555.62</v>
      </c>
      <c r="E17" s="150"/>
      <c r="G17" s="151" t="s">
        <v>52</v>
      </c>
      <c r="H17" s="152">
        <v>456</v>
      </c>
      <c r="K17" s="154">
        <v>680019080</v>
      </c>
      <c r="L17" s="160">
        <v>2555.62</v>
      </c>
      <c r="M17" s="155"/>
      <c r="N17" s="122" t="str">
        <f t="shared" si="6"/>
        <v>B456UNPAID DD</v>
      </c>
      <c r="O17" s="161">
        <f t="shared" si="1"/>
        <v>680019080</v>
      </c>
      <c r="P17" s="162" t="str">
        <f t="shared" si="0"/>
        <v/>
      </c>
      <c r="Q17" s="123">
        <f t="shared" si="2"/>
        <v>2555.62</v>
      </c>
      <c r="R17" s="63" t="s">
        <v>54</v>
      </c>
      <c r="T17" s="100" t="str">
        <f t="shared" si="3"/>
        <v>9080</v>
      </c>
      <c r="U17" s="100" t="str">
        <f t="shared" si="4"/>
        <v>68001</v>
      </c>
      <c r="V17" s="100" t="e">
        <f>VLOOKUP(T17,#REF!,2,FALSE)</f>
        <v>#REF!</v>
      </c>
      <c r="W17" s="100" t="e">
        <f>VLOOKUP(T17,#REF!,5,FALSE)</f>
        <v>#REF!</v>
      </c>
      <c r="X17" s="100">
        <f t="shared" si="5"/>
        <v>0</v>
      </c>
      <c r="Y17" s="100" t="e">
        <f>VLOOKUP(U17,#REF!,2,FALSE)</f>
        <v>#REF!</v>
      </c>
    </row>
    <row r="18" spans="1:25" ht="16.5" hidden="1" customHeight="1" x14ac:dyDescent="0.4">
      <c r="A18" s="167">
        <v>42061</v>
      </c>
      <c r="B18" s="122" t="s">
        <v>209</v>
      </c>
      <c r="C18" s="150"/>
      <c r="D18" s="124">
        <v>460.67</v>
      </c>
      <c r="E18" s="150"/>
      <c r="G18" s="151" t="s">
        <v>52</v>
      </c>
      <c r="H18" s="152">
        <v>457</v>
      </c>
      <c r="K18" s="154">
        <v>680019080</v>
      </c>
      <c r="L18" s="153">
        <v>460.67</v>
      </c>
      <c r="M18" s="155"/>
      <c r="N18" s="122" t="str">
        <f t="shared" si="6"/>
        <v>B457BACS DDICA</v>
      </c>
      <c r="O18" s="161">
        <f t="shared" si="1"/>
        <v>680019080</v>
      </c>
      <c r="P18" s="162" t="str">
        <f t="shared" si="0"/>
        <v/>
      </c>
      <c r="Q18" s="123">
        <f t="shared" si="2"/>
        <v>460.67</v>
      </c>
      <c r="R18" s="63" t="s">
        <v>54</v>
      </c>
      <c r="T18" s="100" t="str">
        <f t="shared" si="3"/>
        <v>9080</v>
      </c>
      <c r="U18" s="100" t="str">
        <f t="shared" si="4"/>
        <v>68001</v>
      </c>
      <c r="V18" s="100" t="e">
        <f>VLOOKUP(T18,#REF!,2,FALSE)</f>
        <v>#REF!</v>
      </c>
      <c r="W18" s="100" t="e">
        <f>VLOOKUP(T18,#REF!,5,FALSE)</f>
        <v>#REF!</v>
      </c>
      <c r="X18" s="100">
        <f t="shared" si="5"/>
        <v>0</v>
      </c>
      <c r="Y18" s="100" t="e">
        <f>VLOOKUP(U18,#REF!,2,FALSE)</f>
        <v>#REF!</v>
      </c>
    </row>
    <row r="19" spans="1:25" ht="16.5" hidden="1" customHeight="1" x14ac:dyDescent="0.4">
      <c r="A19" s="167">
        <v>42037</v>
      </c>
      <c r="B19" s="122" t="s">
        <v>210</v>
      </c>
      <c r="C19" s="150"/>
      <c r="E19" s="150">
        <v>36.35</v>
      </c>
      <c r="G19" s="151" t="s">
        <v>52</v>
      </c>
      <c r="H19" s="152">
        <v>458</v>
      </c>
      <c r="I19" s="153" t="s">
        <v>47</v>
      </c>
      <c r="K19" s="154">
        <v>620199604</v>
      </c>
      <c r="L19" s="153">
        <v>36.35</v>
      </c>
      <c r="M19" s="155"/>
      <c r="N19" s="122" t="str">
        <f t="shared" si="6"/>
        <v>B458 Rent DD</v>
      </c>
      <c r="O19" s="161">
        <f t="shared" si="1"/>
        <v>620199604</v>
      </c>
      <c r="P19" s="162" t="str">
        <f t="shared" si="0"/>
        <v/>
      </c>
      <c r="Q19" s="123">
        <f t="shared" si="2"/>
        <v>36.35</v>
      </c>
      <c r="R19" s="63" t="s">
        <v>54</v>
      </c>
      <c r="T19" s="100" t="str">
        <f t="shared" si="3"/>
        <v>9604</v>
      </c>
      <c r="U19" s="100" t="str">
        <f t="shared" si="4"/>
        <v>62019</v>
      </c>
      <c r="V19" s="100" t="e">
        <f>VLOOKUP(T19,#REF!,2,FALSE)</f>
        <v>#REF!</v>
      </c>
      <c r="W19" s="100" t="e">
        <f>VLOOKUP(T19,#REF!,5,FALSE)</f>
        <v>#REF!</v>
      </c>
      <c r="X19" s="100" t="str">
        <f t="shared" si="5"/>
        <v>Yes</v>
      </c>
      <c r="Y19" s="100" t="e">
        <f>VLOOKUP(U19,#REF!,2,FALSE)</f>
        <v>#REF!</v>
      </c>
    </row>
    <row r="20" spans="1:25" ht="16.5" hidden="1" customHeight="1" x14ac:dyDescent="0.4">
      <c r="A20" s="167">
        <v>42038</v>
      </c>
      <c r="B20" s="122" t="s">
        <v>177</v>
      </c>
      <c r="C20" s="150"/>
      <c r="E20" s="150">
        <v>30.36</v>
      </c>
      <c r="G20" s="151" t="s">
        <v>52</v>
      </c>
      <c r="H20" s="152">
        <v>459</v>
      </c>
      <c r="I20" s="153" t="s">
        <v>47</v>
      </c>
      <c r="K20" s="154">
        <v>300022445</v>
      </c>
      <c r="L20" s="153">
        <v>30.36</v>
      </c>
      <c r="M20" s="155"/>
      <c r="N20" s="122" t="str">
        <f t="shared" si="6"/>
        <v>B459 YESPAY</v>
      </c>
      <c r="O20" s="161">
        <f t="shared" si="1"/>
        <v>300022445</v>
      </c>
      <c r="P20" s="162" t="str">
        <f t="shared" si="0"/>
        <v/>
      </c>
      <c r="Q20" s="123">
        <f t="shared" si="2"/>
        <v>30.36</v>
      </c>
      <c r="R20" s="63" t="s">
        <v>54</v>
      </c>
      <c r="T20" s="100" t="str">
        <f t="shared" si="3"/>
        <v>2445</v>
      </c>
      <c r="U20" s="100" t="str">
        <f t="shared" si="4"/>
        <v>30002</v>
      </c>
      <c r="V20" s="100" t="e">
        <f>VLOOKUP(T20,#REF!,2,FALSE)</f>
        <v>#REF!</v>
      </c>
      <c r="W20" s="100" t="e">
        <f>VLOOKUP(T20,#REF!,5,FALSE)</f>
        <v>#REF!</v>
      </c>
      <c r="X20" s="100" t="str">
        <f t="shared" si="5"/>
        <v>Yes</v>
      </c>
      <c r="Y20" s="100" t="e">
        <f>VLOOKUP(U20,#REF!,2,FALSE)</f>
        <v>#REF!</v>
      </c>
    </row>
    <row r="21" spans="1:25" ht="16.5" hidden="1" customHeight="1" x14ac:dyDescent="0.4">
      <c r="A21" s="167">
        <v>42038</v>
      </c>
      <c r="B21" s="122" t="s">
        <v>211</v>
      </c>
      <c r="C21" s="150"/>
      <c r="E21" s="150">
        <v>33</v>
      </c>
      <c r="G21" s="151" t="s">
        <v>52</v>
      </c>
      <c r="H21" s="152">
        <v>460</v>
      </c>
      <c r="I21" s="153" t="s">
        <v>47</v>
      </c>
      <c r="K21" s="154">
        <v>399042430</v>
      </c>
      <c r="L21" s="153">
        <v>33</v>
      </c>
      <c r="M21" s="155"/>
      <c r="N21" s="122" t="str">
        <f t="shared" si="6"/>
        <v>B460 Land Registry 6259895</v>
      </c>
      <c r="O21" s="161">
        <f t="shared" si="1"/>
        <v>399042430</v>
      </c>
      <c r="P21" s="162" t="str">
        <f t="shared" si="0"/>
        <v/>
      </c>
      <c r="Q21" s="123">
        <f t="shared" si="2"/>
        <v>33</v>
      </c>
      <c r="R21" s="63" t="s">
        <v>54</v>
      </c>
      <c r="T21" s="100" t="str">
        <f t="shared" si="3"/>
        <v>2430</v>
      </c>
      <c r="U21" s="100" t="str">
        <f t="shared" si="4"/>
        <v>39904</v>
      </c>
      <c r="V21" s="100" t="e">
        <f>VLOOKUP(T21,#REF!,2,FALSE)</f>
        <v>#REF!</v>
      </c>
      <c r="W21" s="100" t="e">
        <f>VLOOKUP(T21,#REF!,5,FALSE)</f>
        <v>#REF!</v>
      </c>
      <c r="X21" s="100" t="str">
        <f t="shared" si="5"/>
        <v>Yes</v>
      </c>
      <c r="Y21" s="100" t="e">
        <f>VLOOKUP(U21,#REF!,2,FALSE)</f>
        <v>#REF!</v>
      </c>
    </row>
    <row r="22" spans="1:25" ht="16.5" hidden="1" customHeight="1" x14ac:dyDescent="0.4">
      <c r="A22" s="167">
        <v>42039</v>
      </c>
      <c r="B22" s="122" t="s">
        <v>212</v>
      </c>
      <c r="C22" s="150"/>
      <c r="E22" s="150">
        <v>11000</v>
      </c>
      <c r="G22" s="151" t="s">
        <v>52</v>
      </c>
      <c r="H22" s="152">
        <v>461</v>
      </c>
      <c r="I22" s="153" t="s">
        <v>47</v>
      </c>
      <c r="K22" s="154">
        <v>620185111</v>
      </c>
      <c r="L22" s="153">
        <v>11000</v>
      </c>
      <c r="M22" s="155"/>
      <c r="N22" s="122" t="str">
        <f t="shared" si="6"/>
        <v xml:space="preserve">B461 SIBA Direct </v>
      </c>
      <c r="O22" s="161">
        <f t="shared" si="1"/>
        <v>620185111</v>
      </c>
      <c r="P22" s="162" t="str">
        <f t="shared" si="0"/>
        <v/>
      </c>
      <c r="Q22" s="123">
        <f t="shared" si="2"/>
        <v>11000</v>
      </c>
      <c r="R22" s="63" t="s">
        <v>54</v>
      </c>
      <c r="T22" s="100" t="str">
        <f t="shared" si="3"/>
        <v>5111</v>
      </c>
      <c r="U22" s="100" t="str">
        <f t="shared" si="4"/>
        <v>62018</v>
      </c>
      <c r="V22" s="100" t="e">
        <f>VLOOKUP(T22,#REF!,2,FALSE)</f>
        <v>#REF!</v>
      </c>
      <c r="W22" s="100" t="e">
        <f>VLOOKUP(T22,#REF!,5,FALSE)</f>
        <v>#REF!</v>
      </c>
      <c r="X22" s="100">
        <f t="shared" si="5"/>
        <v>0</v>
      </c>
      <c r="Y22" s="100" t="e">
        <f>VLOOKUP(U22,#REF!,2,FALSE)</f>
        <v>#REF!</v>
      </c>
    </row>
    <row r="23" spans="1:25" ht="16.5" customHeight="1" x14ac:dyDescent="0.4">
      <c r="A23" s="167">
        <v>42039</v>
      </c>
      <c r="B23" s="122" t="s">
        <v>213</v>
      </c>
      <c r="C23" s="150"/>
      <c r="E23" s="150">
        <v>500</v>
      </c>
      <c r="G23" s="151" t="s">
        <v>52</v>
      </c>
      <c r="H23" s="152">
        <v>462</v>
      </c>
      <c r="I23" s="153" t="s">
        <v>47</v>
      </c>
      <c r="K23" s="154">
        <v>620199600</v>
      </c>
      <c r="L23" s="153">
        <v>500</v>
      </c>
      <c r="M23" s="155"/>
      <c r="N23" s="122" t="str">
        <f t="shared" si="6"/>
        <v xml:space="preserve">B462 Unpaid D/D </v>
      </c>
      <c r="O23" s="161">
        <f t="shared" si="1"/>
        <v>620199600</v>
      </c>
      <c r="P23" s="162" t="str">
        <f t="shared" si="0"/>
        <v/>
      </c>
      <c r="Q23" s="123">
        <f t="shared" si="2"/>
        <v>500</v>
      </c>
      <c r="R23" s="63" t="s">
        <v>54</v>
      </c>
      <c r="T23" s="100" t="str">
        <f t="shared" si="3"/>
        <v>9600</v>
      </c>
      <c r="U23" s="100" t="str">
        <f t="shared" si="4"/>
        <v>62019</v>
      </c>
      <c r="V23" s="100" t="e">
        <f>VLOOKUP(T23,#REF!,2,FALSE)</f>
        <v>#REF!</v>
      </c>
      <c r="W23" s="100" t="e">
        <f>VLOOKUP(T23,#REF!,5,FALSE)</f>
        <v>#REF!</v>
      </c>
      <c r="X23" s="100">
        <f t="shared" si="5"/>
        <v>0</v>
      </c>
      <c r="Y23" s="100" t="e">
        <f>VLOOKUP(U23,#REF!,2,FALSE)</f>
        <v>#REF!</v>
      </c>
    </row>
    <row r="24" spans="1:25" ht="16.5" customHeight="1" x14ac:dyDescent="0.4">
      <c r="A24" s="167">
        <v>42039</v>
      </c>
      <c r="B24" s="122" t="s">
        <v>213</v>
      </c>
      <c r="C24" s="150"/>
      <c r="E24" s="150">
        <v>385.17</v>
      </c>
      <c r="G24" s="151" t="s">
        <v>52</v>
      </c>
      <c r="H24" s="152">
        <v>463</v>
      </c>
      <c r="I24" s="153" t="s">
        <v>47</v>
      </c>
      <c r="K24" s="154">
        <v>620199600</v>
      </c>
      <c r="L24" s="153">
        <v>385.17</v>
      </c>
      <c r="M24" s="155"/>
      <c r="N24" s="122" t="str">
        <f t="shared" si="6"/>
        <v xml:space="preserve">B463 Unpaid D/D </v>
      </c>
      <c r="O24" s="161">
        <f t="shared" si="1"/>
        <v>620199600</v>
      </c>
      <c r="P24" s="162" t="str">
        <f t="shared" si="0"/>
        <v/>
      </c>
      <c r="Q24" s="123">
        <f t="shared" si="2"/>
        <v>385.17</v>
      </c>
      <c r="R24" s="63" t="s">
        <v>54</v>
      </c>
      <c r="T24" s="100" t="str">
        <f t="shared" si="3"/>
        <v>9600</v>
      </c>
      <c r="U24" s="100" t="str">
        <f t="shared" si="4"/>
        <v>62019</v>
      </c>
      <c r="V24" s="100" t="e">
        <f>VLOOKUP(T24,#REF!,2,FALSE)</f>
        <v>#REF!</v>
      </c>
      <c r="W24" s="100" t="e">
        <f>VLOOKUP(T24,#REF!,5,FALSE)</f>
        <v>#REF!</v>
      </c>
      <c r="X24" s="100">
        <f t="shared" si="5"/>
        <v>0</v>
      </c>
      <c r="Y24" s="100" t="e">
        <f>VLOOKUP(U24,#REF!,2,FALSE)</f>
        <v>#REF!</v>
      </c>
    </row>
    <row r="25" spans="1:25" ht="16.5" customHeight="1" x14ac:dyDescent="0.4">
      <c r="A25" s="167">
        <v>42039</v>
      </c>
      <c r="B25" s="122" t="s">
        <v>213</v>
      </c>
      <c r="C25" s="150"/>
      <c r="E25" s="150">
        <v>400</v>
      </c>
      <c r="G25" s="151" t="s">
        <v>52</v>
      </c>
      <c r="H25" s="152">
        <v>464</v>
      </c>
      <c r="I25" s="153" t="s">
        <v>47</v>
      </c>
      <c r="K25" s="154">
        <v>620199600</v>
      </c>
      <c r="L25" s="153">
        <v>400</v>
      </c>
      <c r="M25" s="155"/>
      <c r="N25" s="122" t="str">
        <f t="shared" si="6"/>
        <v xml:space="preserve">B464 Unpaid D/D </v>
      </c>
      <c r="O25" s="161">
        <f t="shared" si="1"/>
        <v>620199600</v>
      </c>
      <c r="P25" s="162" t="str">
        <f t="shared" si="0"/>
        <v/>
      </c>
      <c r="Q25" s="123">
        <f t="shared" si="2"/>
        <v>400</v>
      </c>
      <c r="R25" s="63" t="s">
        <v>54</v>
      </c>
      <c r="T25" s="100" t="str">
        <f t="shared" si="3"/>
        <v>9600</v>
      </c>
      <c r="U25" s="100" t="str">
        <f t="shared" si="4"/>
        <v>62019</v>
      </c>
      <c r="V25" s="100" t="e">
        <f>VLOOKUP(T25,#REF!,2,FALSE)</f>
        <v>#REF!</v>
      </c>
      <c r="W25" s="100" t="e">
        <f>VLOOKUP(T25,#REF!,5,FALSE)</f>
        <v>#REF!</v>
      </c>
      <c r="X25" s="100">
        <f t="shared" si="5"/>
        <v>0</v>
      </c>
      <c r="Y25" s="100" t="e">
        <f>VLOOKUP(U25,#REF!,2,FALSE)</f>
        <v>#REF!</v>
      </c>
    </row>
    <row r="26" spans="1:25" ht="16.5" customHeight="1" x14ac:dyDescent="0.4">
      <c r="A26" s="167">
        <v>42039</v>
      </c>
      <c r="B26" s="122" t="s">
        <v>213</v>
      </c>
      <c r="C26" s="150"/>
      <c r="E26" s="150">
        <v>500</v>
      </c>
      <c r="G26" s="151" t="s">
        <v>52</v>
      </c>
      <c r="H26" s="152">
        <v>465</v>
      </c>
      <c r="I26" s="153" t="s">
        <v>47</v>
      </c>
      <c r="K26" s="154">
        <v>620199600</v>
      </c>
      <c r="L26" s="153">
        <v>500</v>
      </c>
      <c r="M26" s="155"/>
      <c r="N26" s="122" t="str">
        <f t="shared" si="6"/>
        <v xml:space="preserve">B465 Unpaid D/D </v>
      </c>
      <c r="O26" s="161">
        <f t="shared" si="1"/>
        <v>620199600</v>
      </c>
      <c r="P26" s="162" t="str">
        <f t="shared" si="0"/>
        <v/>
      </c>
      <c r="Q26" s="123">
        <f t="shared" si="2"/>
        <v>500</v>
      </c>
      <c r="R26" s="63" t="s">
        <v>54</v>
      </c>
      <c r="T26" s="100" t="str">
        <f t="shared" si="3"/>
        <v>9600</v>
      </c>
      <c r="U26" s="100" t="str">
        <f t="shared" si="4"/>
        <v>62019</v>
      </c>
      <c r="V26" s="100" t="e">
        <f>VLOOKUP(T26,#REF!,2,FALSE)</f>
        <v>#REF!</v>
      </c>
      <c r="W26" s="100" t="e">
        <f>VLOOKUP(T26,#REF!,5,FALSE)</f>
        <v>#REF!</v>
      </c>
      <c r="X26" s="100">
        <f t="shared" si="5"/>
        <v>0</v>
      </c>
      <c r="Y26" s="100" t="e">
        <f>VLOOKUP(U26,#REF!,2,FALSE)</f>
        <v>#REF!</v>
      </c>
    </row>
    <row r="27" spans="1:25" ht="16.5" hidden="1" customHeight="1" x14ac:dyDescent="0.4">
      <c r="A27" s="167">
        <v>42039</v>
      </c>
      <c r="B27" s="122" t="s">
        <v>213</v>
      </c>
      <c r="C27" s="150"/>
      <c r="E27" s="150">
        <v>60</v>
      </c>
      <c r="G27" s="151" t="s">
        <v>52</v>
      </c>
      <c r="H27" s="152">
        <v>466</v>
      </c>
      <c r="I27" s="153" t="s">
        <v>47</v>
      </c>
      <c r="K27" s="154">
        <v>620199600</v>
      </c>
      <c r="L27" s="153">
        <v>60</v>
      </c>
      <c r="M27" s="155"/>
      <c r="N27" s="122" t="str">
        <f t="shared" si="6"/>
        <v xml:space="preserve">B466 Unpaid D/D </v>
      </c>
      <c r="O27" s="161">
        <f t="shared" si="1"/>
        <v>620199600</v>
      </c>
      <c r="P27" s="162" t="str">
        <f t="shared" si="0"/>
        <v/>
      </c>
      <c r="Q27" s="123">
        <f t="shared" si="2"/>
        <v>60</v>
      </c>
      <c r="R27" s="63" t="s">
        <v>54</v>
      </c>
      <c r="T27" s="100" t="str">
        <f t="shared" si="3"/>
        <v>9600</v>
      </c>
      <c r="U27" s="100" t="str">
        <f t="shared" si="4"/>
        <v>62019</v>
      </c>
      <c r="V27" s="100" t="e">
        <f>VLOOKUP(T27,#REF!,2,FALSE)</f>
        <v>#REF!</v>
      </c>
      <c r="W27" s="100" t="e">
        <f>VLOOKUP(T27,#REF!,5,FALSE)</f>
        <v>#REF!</v>
      </c>
      <c r="X27" s="100" t="str">
        <f t="shared" si="5"/>
        <v>Yes</v>
      </c>
      <c r="Y27" s="100" t="e">
        <f>VLOOKUP(U27,#REF!,2,FALSE)</f>
        <v>#REF!</v>
      </c>
    </row>
    <row r="28" spans="1:25" ht="16.5" customHeight="1" x14ac:dyDescent="0.4">
      <c r="A28" s="167">
        <v>42039</v>
      </c>
      <c r="B28" s="122" t="s">
        <v>213</v>
      </c>
      <c r="C28" s="150"/>
      <c r="E28" s="150">
        <v>422</v>
      </c>
      <c r="G28" s="151" t="s">
        <v>52</v>
      </c>
      <c r="H28" s="152">
        <v>467</v>
      </c>
      <c r="I28" s="153" t="s">
        <v>47</v>
      </c>
      <c r="K28" s="154">
        <v>620199600</v>
      </c>
      <c r="L28" s="153">
        <v>422</v>
      </c>
      <c r="M28" s="155"/>
      <c r="N28" s="122" t="str">
        <f t="shared" si="6"/>
        <v xml:space="preserve">B467 Unpaid D/D </v>
      </c>
      <c r="O28" s="161">
        <f t="shared" si="1"/>
        <v>620199600</v>
      </c>
      <c r="P28" s="162" t="str">
        <f t="shared" si="0"/>
        <v/>
      </c>
      <c r="Q28" s="123">
        <f t="shared" si="2"/>
        <v>422</v>
      </c>
      <c r="R28" s="63" t="s">
        <v>54</v>
      </c>
      <c r="T28" s="100" t="str">
        <f t="shared" si="3"/>
        <v>9600</v>
      </c>
      <c r="U28" s="100" t="str">
        <f t="shared" si="4"/>
        <v>62019</v>
      </c>
      <c r="V28" s="100" t="e">
        <f>VLOOKUP(T28,#REF!,2,FALSE)</f>
        <v>#REF!</v>
      </c>
      <c r="W28" s="100" t="e">
        <f>VLOOKUP(T28,#REF!,5,FALSE)</f>
        <v>#REF!</v>
      </c>
      <c r="X28" s="100">
        <f t="shared" si="5"/>
        <v>0</v>
      </c>
      <c r="Y28" s="100" t="e">
        <f>VLOOKUP(U28,#REF!,2,FALSE)</f>
        <v>#REF!</v>
      </c>
    </row>
    <row r="29" spans="1:25" ht="16.5" hidden="1" customHeight="1" x14ac:dyDescent="0.4">
      <c r="A29" s="167">
        <v>42039</v>
      </c>
      <c r="B29" s="122" t="s">
        <v>181</v>
      </c>
      <c r="C29" s="150"/>
      <c r="E29" s="150">
        <v>42.4</v>
      </c>
      <c r="G29" s="151" t="s">
        <v>52</v>
      </c>
      <c r="H29" s="152">
        <v>468</v>
      </c>
      <c r="I29" s="153" t="s">
        <v>47</v>
      </c>
      <c r="K29" s="154">
        <v>620062706</v>
      </c>
      <c r="L29" s="153">
        <v>42.4</v>
      </c>
      <c r="M29" s="155"/>
      <c r="N29" s="122" t="str">
        <f t="shared" si="6"/>
        <v>B468 O2</v>
      </c>
      <c r="O29" s="161">
        <f t="shared" si="1"/>
        <v>620062706</v>
      </c>
      <c r="P29" s="162" t="str">
        <f t="shared" si="0"/>
        <v/>
      </c>
      <c r="Q29" s="123">
        <f t="shared" si="2"/>
        <v>42.4</v>
      </c>
      <c r="R29" s="63" t="s">
        <v>54</v>
      </c>
      <c r="T29" s="100" t="str">
        <f t="shared" si="3"/>
        <v>2706</v>
      </c>
      <c r="U29" s="100" t="str">
        <f t="shared" si="4"/>
        <v>62006</v>
      </c>
      <c r="V29" s="100" t="e">
        <f>VLOOKUP(T29,#REF!,2,FALSE)</f>
        <v>#REF!</v>
      </c>
      <c r="W29" s="100" t="e">
        <f>VLOOKUP(T29,#REF!,5,FALSE)</f>
        <v>#REF!</v>
      </c>
      <c r="X29" s="100" t="str">
        <f t="shared" si="5"/>
        <v>Yes</v>
      </c>
      <c r="Y29" s="100" t="e">
        <f>VLOOKUP(U29,#REF!,2,FALSE)</f>
        <v>#REF!</v>
      </c>
    </row>
    <row r="30" spans="1:25" ht="16.5" customHeight="1" x14ac:dyDescent="0.4">
      <c r="A30" s="167">
        <v>42039</v>
      </c>
      <c r="B30" s="122" t="s">
        <v>64</v>
      </c>
      <c r="C30" s="150"/>
      <c r="E30" s="150">
        <v>583.20000000000005</v>
      </c>
      <c r="G30" s="151" t="s">
        <v>52</v>
      </c>
      <c r="H30" s="152">
        <v>469</v>
      </c>
      <c r="K30" s="154" t="s">
        <v>118</v>
      </c>
      <c r="L30" s="153">
        <v>583.20000000000005</v>
      </c>
      <c r="M30" s="155"/>
      <c r="N30" s="122" t="str">
        <f t="shared" si="6"/>
        <v>B469NW Purchasing Visa</v>
      </c>
      <c r="O30" s="161" t="str">
        <f t="shared" si="1"/>
        <v>63001 2900</v>
      </c>
      <c r="P30" s="162" t="str">
        <f t="shared" si="0"/>
        <v/>
      </c>
      <c r="Q30" s="123">
        <f t="shared" si="2"/>
        <v>583.20000000000005</v>
      </c>
      <c r="R30" s="63" t="s">
        <v>54</v>
      </c>
      <c r="T30" s="100" t="str">
        <f t="shared" si="3"/>
        <v>2900</v>
      </c>
      <c r="U30" s="100" t="str">
        <f t="shared" si="4"/>
        <v>63001</v>
      </c>
      <c r="V30" s="100" t="e">
        <f>VLOOKUP(T30,#REF!,2,FALSE)</f>
        <v>#REF!</v>
      </c>
      <c r="W30" s="100" t="e">
        <f>VLOOKUP(T30,#REF!,5,FALSE)</f>
        <v>#REF!</v>
      </c>
      <c r="X30" s="100">
        <f t="shared" si="5"/>
        <v>0</v>
      </c>
      <c r="Y30" s="100" t="e">
        <f>VLOOKUP(U30,#REF!,2,FALSE)</f>
        <v>#REF!</v>
      </c>
    </row>
    <row r="31" spans="1:25" ht="16.5" customHeight="1" x14ac:dyDescent="0.4">
      <c r="A31" s="167">
        <v>42039</v>
      </c>
      <c r="B31" s="122" t="s">
        <v>64</v>
      </c>
      <c r="C31" s="150"/>
      <c r="E31" s="150">
        <v>251.5</v>
      </c>
      <c r="G31" s="151" t="s">
        <v>52</v>
      </c>
      <c r="H31" s="152">
        <v>469</v>
      </c>
      <c r="I31" s="153" t="s">
        <v>47</v>
      </c>
      <c r="K31" s="154">
        <v>750023035</v>
      </c>
      <c r="L31" s="153">
        <v>251.5</v>
      </c>
      <c r="M31" s="155"/>
      <c r="N31" s="122" t="str">
        <f t="shared" si="6"/>
        <v>B469 NW Purchasing Visa</v>
      </c>
      <c r="O31" s="161">
        <f t="shared" si="1"/>
        <v>750023035</v>
      </c>
      <c r="P31" s="162" t="str">
        <f t="shared" si="0"/>
        <v/>
      </c>
      <c r="Q31" s="123">
        <f t="shared" si="2"/>
        <v>251.5</v>
      </c>
      <c r="R31" s="63" t="s">
        <v>54</v>
      </c>
      <c r="T31" s="100" t="str">
        <f t="shared" si="3"/>
        <v>3035</v>
      </c>
      <c r="U31" s="100" t="str">
        <f t="shared" si="4"/>
        <v>75002</v>
      </c>
      <c r="V31" s="100" t="e">
        <f>VLOOKUP(T31,#REF!,2,FALSE)</f>
        <v>#REF!</v>
      </c>
      <c r="W31" s="100" t="e">
        <f>VLOOKUP(T31,#REF!,5,FALSE)</f>
        <v>#REF!</v>
      </c>
      <c r="X31" s="100">
        <f t="shared" si="5"/>
        <v>0</v>
      </c>
      <c r="Y31" s="100" t="e">
        <f>VLOOKUP(U31,#REF!,2,FALSE)</f>
        <v>#REF!</v>
      </c>
    </row>
    <row r="32" spans="1:25" ht="16.5" hidden="1" customHeight="1" x14ac:dyDescent="0.4">
      <c r="A32" s="167">
        <v>42041</v>
      </c>
      <c r="B32" s="122" t="s">
        <v>214</v>
      </c>
      <c r="C32" s="150"/>
      <c r="E32" s="150">
        <v>170</v>
      </c>
      <c r="G32" s="151" t="s">
        <v>52</v>
      </c>
      <c r="H32" s="152">
        <v>470</v>
      </c>
      <c r="I32" s="153" t="s">
        <v>47</v>
      </c>
      <c r="K32" s="154">
        <v>300022445</v>
      </c>
      <c r="L32" s="153">
        <v>170</v>
      </c>
      <c r="M32" s="155"/>
      <c r="N32" s="122" t="str">
        <f t="shared" si="6"/>
        <v>B470 BACS 2 CARDS</v>
      </c>
      <c r="O32" s="161">
        <f t="shared" si="1"/>
        <v>300022445</v>
      </c>
      <c r="P32" s="162" t="str">
        <f t="shared" si="0"/>
        <v/>
      </c>
      <c r="Q32" s="123">
        <f t="shared" si="2"/>
        <v>170</v>
      </c>
      <c r="R32" s="63" t="s">
        <v>54</v>
      </c>
      <c r="T32" s="100" t="str">
        <f t="shared" si="3"/>
        <v>2445</v>
      </c>
      <c r="U32" s="100" t="str">
        <f t="shared" si="4"/>
        <v>30002</v>
      </c>
      <c r="V32" s="100" t="e">
        <f>VLOOKUP(T32,#REF!,2,FALSE)</f>
        <v>#REF!</v>
      </c>
      <c r="W32" s="100" t="e">
        <f>VLOOKUP(T32,#REF!,5,FALSE)</f>
        <v>#REF!</v>
      </c>
      <c r="X32" s="100" t="str">
        <f t="shared" si="5"/>
        <v>Yes</v>
      </c>
      <c r="Y32" s="100" t="e">
        <f>VLOOKUP(U32,#REF!,2,FALSE)</f>
        <v>#REF!</v>
      </c>
    </row>
    <row r="33" spans="1:25" ht="16.5" hidden="1" customHeight="1" x14ac:dyDescent="0.4">
      <c r="A33" s="167">
        <v>42041</v>
      </c>
      <c r="B33" s="122" t="s">
        <v>57</v>
      </c>
      <c r="C33" s="150"/>
      <c r="E33" s="150">
        <v>1682000</v>
      </c>
      <c r="G33" s="151" t="s">
        <v>52</v>
      </c>
      <c r="H33" s="152">
        <v>471</v>
      </c>
      <c r="I33" s="153" t="s">
        <v>47</v>
      </c>
      <c r="K33" s="154">
        <v>620185111</v>
      </c>
      <c r="L33" s="153">
        <v>1682000</v>
      </c>
      <c r="M33" s="155"/>
      <c r="N33" s="122" t="str">
        <f t="shared" si="6"/>
        <v>B471 SIBA</v>
      </c>
      <c r="O33" s="161">
        <f t="shared" si="1"/>
        <v>620185111</v>
      </c>
      <c r="P33" s="162" t="str">
        <f t="shared" si="0"/>
        <v/>
      </c>
      <c r="Q33" s="123">
        <f t="shared" si="2"/>
        <v>1682000</v>
      </c>
      <c r="R33" s="63" t="s">
        <v>54</v>
      </c>
      <c r="T33" s="100" t="str">
        <f t="shared" si="3"/>
        <v>5111</v>
      </c>
      <c r="U33" s="100" t="str">
        <f t="shared" si="4"/>
        <v>62018</v>
      </c>
      <c r="V33" s="100" t="e">
        <f>VLOOKUP(T33,#REF!,2,FALSE)</f>
        <v>#REF!</v>
      </c>
      <c r="W33" s="100" t="e">
        <f>VLOOKUP(T33,#REF!,5,FALSE)</f>
        <v>#REF!</v>
      </c>
      <c r="X33" s="100">
        <f t="shared" si="5"/>
        <v>0</v>
      </c>
      <c r="Y33" s="100" t="e">
        <f>VLOOKUP(U33,#REF!,2,FALSE)</f>
        <v>#REF!</v>
      </c>
    </row>
    <row r="34" spans="1:25" ht="16.5" hidden="1" customHeight="1" x14ac:dyDescent="0.4">
      <c r="A34" s="167">
        <v>42045</v>
      </c>
      <c r="B34" s="122" t="s">
        <v>65</v>
      </c>
      <c r="C34" s="150"/>
      <c r="E34" s="150">
        <v>12</v>
      </c>
      <c r="G34" s="151" t="s">
        <v>52</v>
      </c>
      <c r="H34" s="152">
        <v>473</v>
      </c>
      <c r="I34" s="153" t="s">
        <v>47</v>
      </c>
      <c r="K34" s="154">
        <v>399042430</v>
      </c>
      <c r="L34" s="153">
        <v>12</v>
      </c>
      <c r="M34" s="155"/>
      <c r="N34" s="122" t="str">
        <f t="shared" si="6"/>
        <v>B473 Land Registry</v>
      </c>
      <c r="O34" s="161">
        <f t="shared" si="1"/>
        <v>399042430</v>
      </c>
      <c r="P34" s="162" t="str">
        <f t="shared" si="0"/>
        <v/>
      </c>
      <c r="Q34" s="123">
        <f t="shared" si="2"/>
        <v>12</v>
      </c>
      <c r="R34" s="63" t="s">
        <v>54</v>
      </c>
      <c r="T34" s="100" t="str">
        <f t="shared" si="3"/>
        <v>2430</v>
      </c>
      <c r="U34" s="100" t="str">
        <f t="shared" si="4"/>
        <v>39904</v>
      </c>
      <c r="V34" s="100" t="e">
        <f>VLOOKUP(T34,#REF!,2,FALSE)</f>
        <v>#REF!</v>
      </c>
      <c r="W34" s="100" t="e">
        <f>VLOOKUP(T34,#REF!,5,FALSE)</f>
        <v>#REF!</v>
      </c>
      <c r="X34" s="100" t="str">
        <f t="shared" si="5"/>
        <v>Yes</v>
      </c>
      <c r="Y34" s="100" t="e">
        <f>VLOOKUP(U34,#REF!,2,FALSE)</f>
        <v>#REF!</v>
      </c>
    </row>
    <row r="35" spans="1:25" ht="16.5" hidden="1" customHeight="1" x14ac:dyDescent="0.4">
      <c r="A35" s="167">
        <v>42046</v>
      </c>
      <c r="B35" s="122" t="s">
        <v>57</v>
      </c>
      <c r="C35" s="150"/>
      <c r="E35" s="150">
        <v>15000</v>
      </c>
      <c r="G35" s="151" t="s">
        <v>52</v>
      </c>
      <c r="H35" s="152">
        <v>474</v>
      </c>
      <c r="I35" s="153" t="s">
        <v>47</v>
      </c>
      <c r="K35" s="154">
        <v>620185111</v>
      </c>
      <c r="L35" s="153">
        <v>15000</v>
      </c>
      <c r="M35" s="155"/>
      <c r="N35" s="122" t="str">
        <f t="shared" si="6"/>
        <v>B474 SIBA</v>
      </c>
      <c r="O35" s="161">
        <f t="shared" si="1"/>
        <v>620185111</v>
      </c>
      <c r="P35" s="162" t="str">
        <f t="shared" si="0"/>
        <v/>
      </c>
      <c r="Q35" s="123">
        <f t="shared" si="2"/>
        <v>15000</v>
      </c>
      <c r="R35" s="63" t="s">
        <v>54</v>
      </c>
      <c r="T35" s="100" t="str">
        <f t="shared" si="3"/>
        <v>5111</v>
      </c>
      <c r="U35" s="100" t="str">
        <f t="shared" si="4"/>
        <v>62018</v>
      </c>
      <c r="V35" s="100" t="e">
        <f>VLOOKUP(T35,#REF!,2,FALSE)</f>
        <v>#REF!</v>
      </c>
      <c r="W35" s="100" t="e">
        <f>VLOOKUP(T35,#REF!,5,FALSE)</f>
        <v>#REF!</v>
      </c>
      <c r="X35" s="100">
        <f t="shared" si="5"/>
        <v>0</v>
      </c>
      <c r="Y35" s="100" t="e">
        <f>VLOOKUP(U35,#REF!,2,FALSE)</f>
        <v>#REF!</v>
      </c>
    </row>
    <row r="36" spans="1:25" ht="16.5" customHeight="1" x14ac:dyDescent="0.4">
      <c r="A36" s="167">
        <v>42046</v>
      </c>
      <c r="B36" s="122" t="s">
        <v>215</v>
      </c>
      <c r="C36" s="150"/>
      <c r="E36" s="150">
        <v>1000</v>
      </c>
      <c r="G36" s="151" t="s">
        <v>52</v>
      </c>
      <c r="H36" s="152">
        <v>475</v>
      </c>
      <c r="I36" s="153" t="s">
        <v>47</v>
      </c>
      <c r="K36" s="154">
        <v>620052702</v>
      </c>
      <c r="L36" s="153">
        <v>1000</v>
      </c>
      <c r="M36" s="155"/>
      <c r="N36" s="122" t="str">
        <f t="shared" si="6"/>
        <v>B475 NEOPOST</v>
      </c>
      <c r="O36" s="161">
        <f t="shared" si="1"/>
        <v>620052702</v>
      </c>
      <c r="P36" s="162" t="str">
        <f t="shared" si="0"/>
        <v/>
      </c>
      <c r="Q36" s="123">
        <f t="shared" si="2"/>
        <v>1000</v>
      </c>
      <c r="R36" s="63" t="s">
        <v>54</v>
      </c>
      <c r="T36" s="100" t="str">
        <f t="shared" si="3"/>
        <v>2702</v>
      </c>
      <c r="U36" s="100" t="str">
        <f t="shared" si="4"/>
        <v>62005</v>
      </c>
      <c r="V36" s="100" t="e">
        <f>VLOOKUP(T36,#REF!,2,FALSE)</f>
        <v>#REF!</v>
      </c>
      <c r="W36" s="100" t="e">
        <f>VLOOKUP(T36,#REF!,5,FALSE)</f>
        <v>#REF!</v>
      </c>
      <c r="X36" s="100">
        <f t="shared" si="5"/>
        <v>0</v>
      </c>
      <c r="Y36" s="100" t="e">
        <f>VLOOKUP(U36,#REF!,2,FALSE)</f>
        <v>#REF!</v>
      </c>
    </row>
    <row r="37" spans="1:25" ht="16.5" hidden="1" customHeight="1" x14ac:dyDescent="0.4">
      <c r="A37" s="167">
        <v>42047</v>
      </c>
      <c r="B37" s="122" t="s">
        <v>57</v>
      </c>
      <c r="C37" s="150"/>
      <c r="E37" s="150">
        <v>360000</v>
      </c>
      <c r="G37" s="151" t="s">
        <v>52</v>
      </c>
      <c r="H37" s="152">
        <v>477</v>
      </c>
      <c r="I37" s="153" t="s">
        <v>47</v>
      </c>
      <c r="K37" s="154">
        <v>620185111</v>
      </c>
      <c r="L37" s="153">
        <v>360000</v>
      </c>
      <c r="M37" s="155"/>
      <c r="N37" s="122" t="str">
        <f t="shared" si="6"/>
        <v>B477 SIBA</v>
      </c>
      <c r="O37" s="161">
        <f t="shared" si="1"/>
        <v>620185111</v>
      </c>
      <c r="P37" s="162" t="str">
        <f t="shared" si="0"/>
        <v/>
      </c>
      <c r="Q37" s="123">
        <f t="shared" si="2"/>
        <v>360000</v>
      </c>
      <c r="R37" s="63" t="s">
        <v>54</v>
      </c>
      <c r="T37" s="100" t="str">
        <f t="shared" si="3"/>
        <v>5111</v>
      </c>
      <c r="U37" s="100" t="str">
        <f t="shared" si="4"/>
        <v>62018</v>
      </c>
      <c r="V37" s="100" t="e">
        <f>VLOOKUP(T37,#REF!,2,FALSE)</f>
        <v>#REF!</v>
      </c>
      <c r="W37" s="100" t="e">
        <f>VLOOKUP(T37,#REF!,5,FALSE)</f>
        <v>#REF!</v>
      </c>
      <c r="X37" s="100">
        <f t="shared" si="5"/>
        <v>0</v>
      </c>
      <c r="Y37" s="100" t="e">
        <f>VLOOKUP(U37,#REF!,2,FALSE)</f>
        <v>#REF!</v>
      </c>
    </row>
    <row r="38" spans="1:25" ht="16.5" hidden="1" customHeight="1" x14ac:dyDescent="0.4">
      <c r="A38" s="167">
        <v>42048</v>
      </c>
      <c r="B38" s="122" t="s">
        <v>66</v>
      </c>
      <c r="C38" s="150"/>
      <c r="E38" s="150">
        <v>91.25</v>
      </c>
      <c r="G38" s="151" t="s">
        <v>52</v>
      </c>
      <c r="H38" s="152">
        <v>478</v>
      </c>
      <c r="I38" s="153" t="s">
        <v>47</v>
      </c>
      <c r="K38" s="154">
        <v>300022445</v>
      </c>
      <c r="L38" s="153">
        <v>91.25</v>
      </c>
      <c r="M38" s="155"/>
      <c r="N38" s="122" t="str">
        <f t="shared" si="6"/>
        <v>B478 Bankline</v>
      </c>
      <c r="O38" s="161">
        <f t="shared" si="1"/>
        <v>300022445</v>
      </c>
      <c r="P38" s="162" t="str">
        <f t="shared" si="0"/>
        <v/>
      </c>
      <c r="Q38" s="123">
        <f t="shared" si="2"/>
        <v>91.25</v>
      </c>
      <c r="R38" s="63" t="s">
        <v>54</v>
      </c>
      <c r="T38" s="100" t="str">
        <f t="shared" si="3"/>
        <v>2445</v>
      </c>
      <c r="U38" s="100" t="str">
        <f t="shared" si="4"/>
        <v>30002</v>
      </c>
      <c r="V38" s="100" t="e">
        <f>VLOOKUP(T38,#REF!,2,FALSE)</f>
        <v>#REF!</v>
      </c>
      <c r="W38" s="100" t="e">
        <f>VLOOKUP(T38,#REF!,5,FALSE)</f>
        <v>#REF!</v>
      </c>
      <c r="X38" s="100" t="str">
        <f t="shared" si="5"/>
        <v>Yes</v>
      </c>
      <c r="Y38" s="100" t="e">
        <f>VLOOKUP(U38,#REF!,2,FALSE)</f>
        <v>#REF!</v>
      </c>
    </row>
    <row r="39" spans="1:25" ht="16.5" hidden="1" customHeight="1" x14ac:dyDescent="0.4">
      <c r="A39" s="167">
        <v>42048</v>
      </c>
      <c r="B39" s="122" t="s">
        <v>57</v>
      </c>
      <c r="C39" s="150"/>
      <c r="E39" s="150">
        <v>847000</v>
      </c>
      <c r="G39" s="151" t="s">
        <v>52</v>
      </c>
      <c r="H39" s="152">
        <v>479</v>
      </c>
      <c r="I39" s="153" t="s">
        <v>47</v>
      </c>
      <c r="K39" s="154">
        <v>620185111</v>
      </c>
      <c r="L39" s="153">
        <v>847000</v>
      </c>
      <c r="M39" s="155"/>
      <c r="N39" s="122" t="str">
        <f t="shared" si="6"/>
        <v>B479 SIBA</v>
      </c>
      <c r="O39" s="161">
        <f t="shared" si="1"/>
        <v>620185111</v>
      </c>
      <c r="P39" s="162" t="str">
        <f t="shared" si="0"/>
        <v/>
      </c>
      <c r="Q39" s="123">
        <f t="shared" si="2"/>
        <v>847000</v>
      </c>
      <c r="R39" s="63" t="s">
        <v>54</v>
      </c>
      <c r="T39" s="100" t="str">
        <f t="shared" si="3"/>
        <v>5111</v>
      </c>
      <c r="U39" s="100" t="str">
        <f t="shared" si="4"/>
        <v>62018</v>
      </c>
      <c r="V39" s="100" t="e">
        <f>VLOOKUP(T39,#REF!,2,FALSE)</f>
        <v>#REF!</v>
      </c>
      <c r="W39" s="100" t="e">
        <f>VLOOKUP(T39,#REF!,5,FALSE)</f>
        <v>#REF!</v>
      </c>
      <c r="X39" s="100">
        <f t="shared" si="5"/>
        <v>0</v>
      </c>
      <c r="Y39" s="100" t="e">
        <f>VLOOKUP(U39,#REF!,2,FALSE)</f>
        <v>#REF!</v>
      </c>
    </row>
    <row r="40" spans="1:25" ht="16.5" customHeight="1" x14ac:dyDescent="0.4">
      <c r="A40" s="167">
        <v>42052</v>
      </c>
      <c r="B40" s="122" t="s">
        <v>216</v>
      </c>
      <c r="C40" s="150"/>
      <c r="E40" s="150">
        <v>818.62</v>
      </c>
      <c r="G40" s="151" t="s">
        <v>52</v>
      </c>
      <c r="H40" s="152">
        <v>480</v>
      </c>
      <c r="I40" s="153" t="s">
        <v>47</v>
      </c>
      <c r="K40" s="154">
        <v>620205020</v>
      </c>
      <c r="L40" s="153">
        <v>818.62</v>
      </c>
      <c r="M40" s="155"/>
      <c r="N40" s="122" t="str">
        <f t="shared" si="6"/>
        <v>B480 DF 158226</v>
      </c>
      <c r="O40" s="161">
        <f t="shared" si="1"/>
        <v>620205020</v>
      </c>
      <c r="P40" s="162" t="str">
        <f t="shared" si="0"/>
        <v/>
      </c>
      <c r="Q40" s="123">
        <f t="shared" si="2"/>
        <v>818.62</v>
      </c>
      <c r="R40" s="63" t="s">
        <v>54</v>
      </c>
      <c r="T40" s="100" t="str">
        <f t="shared" si="3"/>
        <v>5020</v>
      </c>
      <c r="U40" s="100" t="str">
        <f t="shared" si="4"/>
        <v>62020</v>
      </c>
      <c r="V40" s="100" t="e">
        <f>VLOOKUP(T40,#REF!,2,FALSE)</f>
        <v>#REF!</v>
      </c>
      <c r="W40" s="100" t="e">
        <f>VLOOKUP(T40,#REF!,5,FALSE)</f>
        <v>#REF!</v>
      </c>
      <c r="X40" s="100">
        <f t="shared" si="5"/>
        <v>0</v>
      </c>
      <c r="Y40" s="100" t="e">
        <f>VLOOKUP(U40,#REF!,2,FALSE)</f>
        <v>#REF!</v>
      </c>
    </row>
    <row r="41" spans="1:25" ht="16.5" hidden="1" customHeight="1" x14ac:dyDescent="0.4">
      <c r="A41" s="167">
        <v>42052</v>
      </c>
      <c r="B41" s="122" t="s">
        <v>57</v>
      </c>
      <c r="C41" s="150"/>
      <c r="E41" s="150">
        <v>22000</v>
      </c>
      <c r="G41" s="151" t="s">
        <v>52</v>
      </c>
      <c r="H41" s="152">
        <v>481</v>
      </c>
      <c r="I41" s="153" t="s">
        <v>47</v>
      </c>
      <c r="K41" s="154">
        <v>620185111</v>
      </c>
      <c r="L41" s="153">
        <v>22000</v>
      </c>
      <c r="M41" s="155"/>
      <c r="N41" s="122" t="str">
        <f t="shared" si="6"/>
        <v>B481 SIBA</v>
      </c>
      <c r="O41" s="161">
        <f t="shared" si="1"/>
        <v>620185111</v>
      </c>
      <c r="P41" s="162" t="str">
        <f t="shared" si="0"/>
        <v/>
      </c>
      <c r="Q41" s="123">
        <f t="shared" si="2"/>
        <v>22000</v>
      </c>
      <c r="R41" s="63" t="s">
        <v>54</v>
      </c>
      <c r="T41" s="100" t="str">
        <f t="shared" si="3"/>
        <v>5111</v>
      </c>
      <c r="U41" s="100" t="str">
        <f t="shared" si="4"/>
        <v>62018</v>
      </c>
      <c r="V41" s="100" t="e">
        <f>VLOOKUP(T41,#REF!,2,FALSE)</f>
        <v>#REF!</v>
      </c>
      <c r="W41" s="100" t="e">
        <f>VLOOKUP(T41,#REF!,5,FALSE)</f>
        <v>#REF!</v>
      </c>
      <c r="X41" s="100">
        <f t="shared" si="5"/>
        <v>0</v>
      </c>
      <c r="Y41" s="100" t="e">
        <f>VLOOKUP(U41,#REF!,2,FALSE)</f>
        <v>#REF!</v>
      </c>
    </row>
    <row r="42" spans="1:25" ht="16.5" hidden="1" customHeight="1" x14ac:dyDescent="0.4">
      <c r="A42" s="167">
        <v>42052</v>
      </c>
      <c r="B42" s="122" t="s">
        <v>92</v>
      </c>
      <c r="C42" s="150"/>
      <c r="E42" s="150">
        <v>15666.67</v>
      </c>
      <c r="G42" s="151" t="s">
        <v>52</v>
      </c>
      <c r="H42" s="152">
        <v>482</v>
      </c>
      <c r="I42" s="153" t="s">
        <v>47</v>
      </c>
      <c r="K42" s="154">
        <v>305010102</v>
      </c>
      <c r="L42" s="153">
        <v>15666.67</v>
      </c>
      <c r="M42" s="155"/>
      <c r="N42" s="122" t="str">
        <f t="shared" si="6"/>
        <v>B482 LCC General</v>
      </c>
      <c r="O42" s="161">
        <f t="shared" si="1"/>
        <v>305010102</v>
      </c>
      <c r="P42" s="162" t="str">
        <f t="shared" si="0"/>
        <v/>
      </c>
      <c r="Q42" s="123">
        <f t="shared" si="2"/>
        <v>15666.67</v>
      </c>
      <c r="R42" s="63" t="s">
        <v>54</v>
      </c>
      <c r="T42" s="100" t="str">
        <f t="shared" si="3"/>
        <v>0102</v>
      </c>
      <c r="U42" s="100" t="str">
        <f t="shared" si="4"/>
        <v>30501</v>
      </c>
      <c r="V42" s="100" t="e">
        <f>VLOOKUP(T42,#REF!,2,FALSE)</f>
        <v>#REF!</v>
      </c>
      <c r="W42" s="100" t="e">
        <f>VLOOKUP(T42,#REF!,5,FALSE)</f>
        <v>#REF!</v>
      </c>
      <c r="X42" s="100">
        <f t="shared" si="5"/>
        <v>0</v>
      </c>
      <c r="Y42" s="100" t="e">
        <f>VLOOKUP(U42,#REF!,2,FALSE)</f>
        <v>#REF!</v>
      </c>
    </row>
    <row r="43" spans="1:25" ht="16.5" hidden="1" customHeight="1" x14ac:dyDescent="0.4">
      <c r="A43" s="167">
        <v>42052</v>
      </c>
      <c r="B43" s="122" t="s">
        <v>217</v>
      </c>
      <c r="C43" s="150"/>
      <c r="E43" s="150">
        <v>70</v>
      </c>
      <c r="G43" s="151" t="s">
        <v>52</v>
      </c>
      <c r="H43" s="152">
        <v>483</v>
      </c>
      <c r="I43" s="153" t="s">
        <v>47</v>
      </c>
      <c r="K43" s="154">
        <v>420012421</v>
      </c>
      <c r="L43" s="153">
        <v>70</v>
      </c>
      <c r="M43" s="155"/>
      <c r="N43" s="122" t="str">
        <f t="shared" si="6"/>
        <v>B483 DIRECT DEBIT</v>
      </c>
      <c r="O43" s="161">
        <f t="shared" si="1"/>
        <v>420012421</v>
      </c>
      <c r="P43" s="162" t="str">
        <f t="shared" si="0"/>
        <v/>
      </c>
      <c r="Q43" s="123">
        <f t="shared" si="2"/>
        <v>70</v>
      </c>
      <c r="R43" s="63" t="s">
        <v>54</v>
      </c>
      <c r="T43" s="100" t="str">
        <f t="shared" si="3"/>
        <v>2421</v>
      </c>
      <c r="U43" s="100" t="str">
        <f t="shared" si="4"/>
        <v>42001</v>
      </c>
      <c r="V43" s="100" t="e">
        <f>VLOOKUP(T43,#REF!,2,FALSE)</f>
        <v>#REF!</v>
      </c>
      <c r="W43" s="100" t="e">
        <f>VLOOKUP(T43,#REF!,5,FALSE)</f>
        <v>#REF!</v>
      </c>
      <c r="X43" s="100" t="str">
        <f t="shared" si="5"/>
        <v>Yes</v>
      </c>
      <c r="Y43" s="100" t="e">
        <f>VLOOKUP(U43,#REF!,2,FALSE)</f>
        <v>#REF!</v>
      </c>
    </row>
    <row r="44" spans="1:25" ht="16.5" hidden="1" customHeight="1" x14ac:dyDescent="0.4">
      <c r="A44" s="167">
        <v>42052</v>
      </c>
      <c r="B44" s="122" t="s">
        <v>65</v>
      </c>
      <c r="C44" s="150"/>
      <c r="E44" s="150">
        <v>36</v>
      </c>
      <c r="G44" s="151" t="s">
        <v>52</v>
      </c>
      <c r="H44" s="152">
        <v>484</v>
      </c>
      <c r="I44" s="153" t="s">
        <v>47</v>
      </c>
      <c r="K44" s="154">
        <v>399042430</v>
      </c>
      <c r="L44" s="153">
        <v>36</v>
      </c>
      <c r="M44" s="155"/>
      <c r="N44" s="122" t="str">
        <f t="shared" si="6"/>
        <v>B484 Land Registry</v>
      </c>
      <c r="O44" s="161">
        <f t="shared" si="1"/>
        <v>399042430</v>
      </c>
      <c r="P44" s="162" t="str">
        <f t="shared" si="0"/>
        <v/>
      </c>
      <c r="Q44" s="123">
        <f t="shared" si="2"/>
        <v>36</v>
      </c>
      <c r="R44" s="63" t="s">
        <v>54</v>
      </c>
      <c r="T44" s="100" t="str">
        <f t="shared" si="3"/>
        <v>2430</v>
      </c>
      <c r="U44" s="100" t="str">
        <f t="shared" si="4"/>
        <v>39904</v>
      </c>
      <c r="V44" s="100" t="e">
        <f>VLOOKUP(T44,#REF!,2,FALSE)</f>
        <v>#REF!</v>
      </c>
      <c r="W44" s="100" t="e">
        <f>VLOOKUP(T44,#REF!,5,FALSE)</f>
        <v>#REF!</v>
      </c>
      <c r="X44" s="100" t="str">
        <f t="shared" si="5"/>
        <v>Yes</v>
      </c>
      <c r="Y44" s="100" t="e">
        <f>VLOOKUP(U44,#REF!,2,FALSE)</f>
        <v>#REF!</v>
      </c>
    </row>
    <row r="45" spans="1:25" ht="16.5" hidden="1" customHeight="1" x14ac:dyDescent="0.4">
      <c r="A45" s="167">
        <v>42053</v>
      </c>
      <c r="B45" s="122" t="s">
        <v>188</v>
      </c>
      <c r="C45" s="150"/>
      <c r="E45" s="150">
        <v>0.68</v>
      </c>
      <c r="G45" s="151" t="s">
        <v>52</v>
      </c>
      <c r="H45" s="152">
        <v>485</v>
      </c>
      <c r="I45" s="153" t="s">
        <v>47</v>
      </c>
      <c r="K45" s="154">
        <v>300022445</v>
      </c>
      <c r="L45" s="153">
        <v>0.68</v>
      </c>
      <c r="M45" s="155"/>
      <c r="N45" s="122" t="str">
        <f t="shared" si="6"/>
        <v>B485 S/LINE</v>
      </c>
      <c r="O45" s="161">
        <f t="shared" si="1"/>
        <v>300022445</v>
      </c>
      <c r="P45" s="162" t="str">
        <f t="shared" si="0"/>
        <v/>
      </c>
      <c r="Q45" s="123">
        <f t="shared" si="2"/>
        <v>0.68</v>
      </c>
      <c r="R45" s="63" t="s">
        <v>54</v>
      </c>
      <c r="T45" s="100" t="str">
        <f t="shared" si="3"/>
        <v>2445</v>
      </c>
      <c r="U45" s="100" t="str">
        <f t="shared" si="4"/>
        <v>30002</v>
      </c>
      <c r="V45" s="100" t="e">
        <f>VLOOKUP(T45,#REF!,2,FALSE)</f>
        <v>#REF!</v>
      </c>
      <c r="W45" s="100" t="e">
        <f>VLOOKUP(T45,#REF!,5,FALSE)</f>
        <v>#REF!</v>
      </c>
      <c r="X45" s="100" t="str">
        <f t="shared" si="5"/>
        <v>Yes</v>
      </c>
      <c r="Y45" s="100" t="e">
        <f>VLOOKUP(U45,#REF!,2,FALSE)</f>
        <v>#REF!</v>
      </c>
    </row>
    <row r="46" spans="1:25" ht="16.5" hidden="1" customHeight="1" x14ac:dyDescent="0.4">
      <c r="A46" s="167">
        <v>42053</v>
      </c>
      <c r="B46" s="122" t="s">
        <v>188</v>
      </c>
      <c r="C46" s="150"/>
      <c r="E46" s="150">
        <v>43.74</v>
      </c>
      <c r="G46" s="151" t="s">
        <v>52</v>
      </c>
      <c r="H46" s="152">
        <v>485</v>
      </c>
      <c r="I46" s="153" t="s">
        <v>47</v>
      </c>
      <c r="K46" s="154">
        <v>300022445</v>
      </c>
      <c r="L46" s="153">
        <v>43.74</v>
      </c>
      <c r="M46" s="155"/>
      <c r="N46" s="122" t="str">
        <f t="shared" si="6"/>
        <v>B485 S/LINE</v>
      </c>
      <c r="O46" s="161">
        <f t="shared" si="1"/>
        <v>300022445</v>
      </c>
      <c r="P46" s="162" t="str">
        <f t="shared" si="0"/>
        <v/>
      </c>
      <c r="Q46" s="123">
        <f t="shared" si="2"/>
        <v>43.74</v>
      </c>
      <c r="R46" s="63" t="s">
        <v>54</v>
      </c>
      <c r="T46" s="100" t="str">
        <f t="shared" si="3"/>
        <v>2445</v>
      </c>
      <c r="U46" s="100" t="str">
        <f t="shared" si="4"/>
        <v>30002</v>
      </c>
      <c r="V46" s="100" t="e">
        <f>VLOOKUP(T46,#REF!,2,FALSE)</f>
        <v>#REF!</v>
      </c>
      <c r="W46" s="100" t="e">
        <f>VLOOKUP(T46,#REF!,5,FALSE)</f>
        <v>#REF!</v>
      </c>
      <c r="X46" s="100" t="str">
        <f t="shared" si="5"/>
        <v>Yes</v>
      </c>
      <c r="Y46" s="100" t="e">
        <f>VLOOKUP(U46,#REF!,2,FALSE)</f>
        <v>#REF!</v>
      </c>
    </row>
    <row r="47" spans="1:25" ht="16.5" hidden="1" customHeight="1" x14ac:dyDescent="0.4">
      <c r="A47" s="167">
        <v>42053</v>
      </c>
      <c r="B47" s="122" t="s">
        <v>188</v>
      </c>
      <c r="C47" s="150"/>
      <c r="E47" s="150">
        <v>661.71</v>
      </c>
      <c r="G47" s="151" t="s">
        <v>52</v>
      </c>
      <c r="H47" s="152">
        <v>485</v>
      </c>
      <c r="I47" s="153" t="s">
        <v>47</v>
      </c>
      <c r="K47" s="154">
        <v>300022445</v>
      </c>
      <c r="L47" s="153">
        <v>661.71</v>
      </c>
      <c r="M47" s="155"/>
      <c r="N47" s="122" t="str">
        <f t="shared" si="6"/>
        <v>B485 S/LINE</v>
      </c>
      <c r="O47" s="161">
        <f t="shared" si="1"/>
        <v>300022445</v>
      </c>
      <c r="P47" s="162" t="str">
        <f t="shared" si="0"/>
        <v/>
      </c>
      <c r="Q47" s="123">
        <f t="shared" si="2"/>
        <v>661.71</v>
      </c>
      <c r="R47" s="63" t="s">
        <v>54</v>
      </c>
      <c r="T47" s="100" t="str">
        <f t="shared" si="3"/>
        <v>2445</v>
      </c>
      <c r="U47" s="100" t="str">
        <f t="shared" si="4"/>
        <v>30002</v>
      </c>
      <c r="V47" s="100" t="e">
        <f>VLOOKUP(T47,#REF!,2,FALSE)</f>
        <v>#REF!</v>
      </c>
      <c r="W47" s="100" t="e">
        <f>VLOOKUP(T47,#REF!,5,FALSE)</f>
        <v>#REF!</v>
      </c>
      <c r="X47" s="100">
        <f t="shared" si="5"/>
        <v>0</v>
      </c>
      <c r="Y47" s="100" t="e">
        <f>VLOOKUP(U47,#REF!,2,FALSE)</f>
        <v>#REF!</v>
      </c>
    </row>
    <row r="48" spans="1:25" ht="16.5" hidden="1" customHeight="1" x14ac:dyDescent="0.4">
      <c r="A48" s="167">
        <v>42053</v>
      </c>
      <c r="B48" s="122" t="s">
        <v>218</v>
      </c>
      <c r="C48" s="150"/>
      <c r="E48" s="150">
        <v>161155.6</v>
      </c>
      <c r="G48" s="151" t="s">
        <v>52</v>
      </c>
      <c r="H48" s="152">
        <v>486</v>
      </c>
      <c r="I48" s="153" t="s">
        <v>47</v>
      </c>
      <c r="K48" s="154">
        <v>600035202</v>
      </c>
      <c r="L48" s="153">
        <v>40369.300000000003</v>
      </c>
      <c r="M48" s="155"/>
      <c r="N48" s="122" t="str">
        <f t="shared" si="6"/>
        <v>B486 Leicestershire CC</v>
      </c>
      <c r="O48" s="161">
        <f t="shared" si="1"/>
        <v>600035202</v>
      </c>
      <c r="P48" s="162" t="str">
        <f t="shared" si="0"/>
        <v/>
      </c>
      <c r="Q48" s="123">
        <f t="shared" si="2"/>
        <v>40369.300000000003</v>
      </c>
      <c r="R48" s="63" t="s">
        <v>54</v>
      </c>
      <c r="T48" s="100" t="str">
        <f t="shared" si="3"/>
        <v>5202</v>
      </c>
      <c r="U48" s="100" t="str">
        <f t="shared" si="4"/>
        <v>60003</v>
      </c>
      <c r="V48" s="100" t="e">
        <f>VLOOKUP(T48,#REF!,2,FALSE)</f>
        <v>#REF!</v>
      </c>
      <c r="W48" s="100" t="e">
        <f>VLOOKUP(T48,#REF!,5,FALSE)</f>
        <v>#REF!</v>
      </c>
      <c r="X48" s="100">
        <f t="shared" si="5"/>
        <v>0</v>
      </c>
      <c r="Y48" s="100" t="e">
        <f>VLOOKUP(U48,#REF!,2,FALSE)</f>
        <v>#REF!</v>
      </c>
    </row>
    <row r="49" spans="1:25" ht="16.5" hidden="1" customHeight="1" x14ac:dyDescent="0.4">
      <c r="A49" s="167">
        <v>42053</v>
      </c>
      <c r="B49" s="122" t="s">
        <v>218</v>
      </c>
      <c r="C49" s="150"/>
      <c r="E49" s="150"/>
      <c r="G49" s="151" t="s">
        <v>52</v>
      </c>
      <c r="H49" s="152">
        <v>486</v>
      </c>
      <c r="K49" s="154">
        <v>600035200</v>
      </c>
      <c r="L49" s="153">
        <v>22675.95</v>
      </c>
      <c r="M49" s="155"/>
      <c r="N49" s="122" t="str">
        <f t="shared" si="6"/>
        <v>B486Leicestershire CC</v>
      </c>
      <c r="O49" s="161">
        <f t="shared" si="1"/>
        <v>600035200</v>
      </c>
      <c r="P49" s="162" t="str">
        <f t="shared" si="0"/>
        <v/>
      </c>
      <c r="Q49" s="123">
        <f t="shared" si="2"/>
        <v>22675.95</v>
      </c>
      <c r="R49" s="63" t="s">
        <v>54</v>
      </c>
      <c r="T49" s="100" t="str">
        <f t="shared" si="3"/>
        <v>5200</v>
      </c>
      <c r="U49" s="100" t="str">
        <f t="shared" si="4"/>
        <v>60003</v>
      </c>
      <c r="V49" s="100" t="e">
        <f>VLOOKUP(T49,#REF!,2,FALSE)</f>
        <v>#REF!</v>
      </c>
      <c r="W49" s="100" t="e">
        <f>VLOOKUP(T49,#REF!,5,FALSE)</f>
        <v>#REF!</v>
      </c>
      <c r="X49" s="100">
        <f t="shared" si="5"/>
        <v>0</v>
      </c>
      <c r="Y49" s="100" t="e">
        <f>VLOOKUP(U49,#REF!,2,FALSE)</f>
        <v>#REF!</v>
      </c>
    </row>
    <row r="50" spans="1:25" ht="16.5" hidden="1" customHeight="1" x14ac:dyDescent="0.4">
      <c r="A50" s="167">
        <v>42053</v>
      </c>
      <c r="B50" s="122" t="s">
        <v>218</v>
      </c>
      <c r="C50" s="150"/>
      <c r="E50" s="150"/>
      <c r="G50" s="151" t="s">
        <v>52</v>
      </c>
      <c r="H50" s="152">
        <v>486</v>
      </c>
      <c r="K50" s="154">
        <v>600035242</v>
      </c>
      <c r="L50" s="153">
        <v>24458.17</v>
      </c>
      <c r="M50" s="155"/>
      <c r="N50" s="122" t="str">
        <f t="shared" si="6"/>
        <v>B486Leicestershire CC</v>
      </c>
      <c r="O50" s="161">
        <f t="shared" si="1"/>
        <v>600035242</v>
      </c>
      <c r="P50" s="162" t="str">
        <f t="shared" si="0"/>
        <v/>
      </c>
      <c r="Q50" s="123">
        <f t="shared" si="2"/>
        <v>24458.17</v>
      </c>
      <c r="R50" s="63" t="s">
        <v>54</v>
      </c>
      <c r="T50" s="100" t="str">
        <f t="shared" si="3"/>
        <v>5242</v>
      </c>
      <c r="U50" s="100" t="str">
        <f t="shared" si="4"/>
        <v>60003</v>
      </c>
      <c r="V50" s="100" t="e">
        <f>VLOOKUP(T50,#REF!,2,FALSE)</f>
        <v>#REF!</v>
      </c>
      <c r="W50" s="100" t="e">
        <f>VLOOKUP(T50,#REF!,5,FALSE)</f>
        <v>#REF!</v>
      </c>
      <c r="X50" s="100">
        <f t="shared" si="5"/>
        <v>0</v>
      </c>
      <c r="Y50" s="100" t="e">
        <f>VLOOKUP(U50,#REF!,2,FALSE)</f>
        <v>#REF!</v>
      </c>
    </row>
    <row r="51" spans="1:25" ht="16.5" hidden="1" customHeight="1" x14ac:dyDescent="0.4">
      <c r="A51" s="167">
        <v>42053</v>
      </c>
      <c r="B51" s="122" t="s">
        <v>218</v>
      </c>
      <c r="C51" s="150"/>
      <c r="E51" s="150"/>
      <c r="G51" s="151" t="s">
        <v>52</v>
      </c>
      <c r="H51" s="152">
        <v>486</v>
      </c>
      <c r="K51" s="154">
        <v>600035246</v>
      </c>
      <c r="L51" s="153">
        <v>747</v>
      </c>
      <c r="M51" s="155"/>
      <c r="N51" s="122" t="str">
        <f t="shared" si="6"/>
        <v>B486Leicestershire CC</v>
      </c>
      <c r="O51" s="161">
        <f t="shared" si="1"/>
        <v>600035246</v>
      </c>
      <c r="P51" s="162" t="str">
        <f t="shared" si="0"/>
        <v/>
      </c>
      <c r="Q51" s="123">
        <f t="shared" si="2"/>
        <v>747</v>
      </c>
      <c r="R51" s="63" t="s">
        <v>54</v>
      </c>
      <c r="T51" s="100" t="str">
        <f t="shared" si="3"/>
        <v>5246</v>
      </c>
      <c r="U51" s="100" t="str">
        <f t="shared" si="4"/>
        <v>60003</v>
      </c>
      <c r="V51" s="100" t="e">
        <f>VLOOKUP(T51,#REF!,2,FALSE)</f>
        <v>#REF!</v>
      </c>
      <c r="W51" s="100" t="e">
        <f>VLOOKUP(T51,#REF!,5,FALSE)</f>
        <v>#REF!</v>
      </c>
      <c r="X51" s="100">
        <f t="shared" si="5"/>
        <v>0</v>
      </c>
      <c r="Y51" s="100" t="e">
        <f>VLOOKUP(U51,#REF!,2,FALSE)</f>
        <v>#REF!</v>
      </c>
    </row>
    <row r="52" spans="1:25" ht="16.5" customHeight="1" x14ac:dyDescent="0.4">
      <c r="A52" s="167">
        <v>42053</v>
      </c>
      <c r="B52" s="122" t="s">
        <v>218</v>
      </c>
      <c r="C52" s="150"/>
      <c r="E52" s="150"/>
      <c r="G52" s="151" t="s">
        <v>52</v>
      </c>
      <c r="H52" s="152">
        <v>486</v>
      </c>
      <c r="K52" s="154">
        <v>600035222</v>
      </c>
      <c r="M52" s="155">
        <v>1223.8800000000001</v>
      </c>
      <c r="N52" s="122" t="str">
        <f t="shared" si="6"/>
        <v>B486Leicestershire CC</v>
      </c>
      <c r="O52" s="161">
        <f t="shared" si="1"/>
        <v>600035222</v>
      </c>
      <c r="P52" s="162" t="str">
        <f t="shared" si="0"/>
        <v xml:space="preserve"> </v>
      </c>
      <c r="Q52" s="123">
        <f t="shared" si="2"/>
        <v>1223.8800000000001</v>
      </c>
      <c r="R52" s="63" t="s">
        <v>54</v>
      </c>
      <c r="T52" s="100" t="str">
        <f t="shared" si="3"/>
        <v>5222</v>
      </c>
      <c r="U52" s="100" t="str">
        <f t="shared" si="4"/>
        <v>60003</v>
      </c>
      <c r="V52" s="100" t="e">
        <f>VLOOKUP(T52,#REF!,2,FALSE)</f>
        <v>#REF!</v>
      </c>
      <c r="W52" s="100" t="e">
        <f>VLOOKUP(T52,#REF!,5,FALSE)</f>
        <v>#REF!</v>
      </c>
      <c r="X52" s="100">
        <f t="shared" si="5"/>
        <v>0</v>
      </c>
      <c r="Y52" s="100" t="e">
        <f>VLOOKUP(U52,#REF!,2,FALSE)</f>
        <v>#REF!</v>
      </c>
    </row>
    <row r="53" spans="1:25" ht="16.5" hidden="1" customHeight="1" x14ac:dyDescent="0.4">
      <c r="A53" s="167">
        <v>42053</v>
      </c>
      <c r="B53" s="122" t="s">
        <v>218</v>
      </c>
      <c r="C53" s="150"/>
      <c r="E53" s="150"/>
      <c r="G53" s="151" t="s">
        <v>52</v>
      </c>
      <c r="H53" s="152">
        <v>486</v>
      </c>
      <c r="K53" s="154">
        <v>600035227</v>
      </c>
      <c r="L53" s="153">
        <v>97.92</v>
      </c>
      <c r="M53" s="155"/>
      <c r="N53" s="122" t="str">
        <f t="shared" si="6"/>
        <v>B486Leicestershire CC</v>
      </c>
      <c r="O53" s="161">
        <f t="shared" si="1"/>
        <v>600035227</v>
      </c>
      <c r="P53" s="162" t="str">
        <f t="shared" si="0"/>
        <v/>
      </c>
      <c r="Q53" s="123">
        <f t="shared" si="2"/>
        <v>97.92</v>
      </c>
      <c r="R53" s="63" t="s">
        <v>54</v>
      </c>
      <c r="T53" s="100" t="str">
        <f t="shared" si="3"/>
        <v>5227</v>
      </c>
      <c r="U53" s="100" t="str">
        <f t="shared" si="4"/>
        <v>60003</v>
      </c>
      <c r="V53" s="100" t="e">
        <f>VLOOKUP(T53,#REF!,2,FALSE)</f>
        <v>#REF!</v>
      </c>
      <c r="W53" s="100" t="e">
        <f>VLOOKUP(T53,#REF!,5,FALSE)</f>
        <v>#REF!</v>
      </c>
      <c r="X53" s="100" t="str">
        <f t="shared" si="5"/>
        <v>Yes</v>
      </c>
      <c r="Y53" s="100" t="e">
        <f>VLOOKUP(U53,#REF!,2,FALSE)</f>
        <v>#REF!</v>
      </c>
    </row>
    <row r="54" spans="1:25" ht="16.5" hidden="1" customHeight="1" x14ac:dyDescent="0.4">
      <c r="A54" s="167">
        <v>42053</v>
      </c>
      <c r="B54" s="122" t="s">
        <v>218</v>
      </c>
      <c r="C54" s="150"/>
      <c r="E54" s="150"/>
      <c r="G54" s="151" t="s">
        <v>52</v>
      </c>
      <c r="H54" s="152">
        <v>486</v>
      </c>
      <c r="K54" s="154">
        <v>600035201</v>
      </c>
      <c r="L54" s="153">
        <v>19078.54</v>
      </c>
      <c r="M54" s="155"/>
      <c r="N54" s="122" t="str">
        <f t="shared" si="6"/>
        <v>B486Leicestershire CC</v>
      </c>
      <c r="O54" s="161">
        <f t="shared" si="1"/>
        <v>600035201</v>
      </c>
      <c r="P54" s="162" t="str">
        <f t="shared" si="0"/>
        <v/>
      </c>
      <c r="Q54" s="123">
        <f t="shared" si="2"/>
        <v>19078.54</v>
      </c>
      <c r="R54" s="63" t="s">
        <v>54</v>
      </c>
      <c r="T54" s="100" t="str">
        <f t="shared" si="3"/>
        <v>5201</v>
      </c>
      <c r="U54" s="100" t="str">
        <f t="shared" si="4"/>
        <v>60003</v>
      </c>
      <c r="V54" s="100" t="e">
        <f>VLOOKUP(T54,#REF!,2,FALSE)</f>
        <v>#REF!</v>
      </c>
      <c r="W54" s="100" t="e">
        <f>VLOOKUP(T54,#REF!,5,FALSE)</f>
        <v>#REF!</v>
      </c>
      <c r="X54" s="100">
        <f t="shared" si="5"/>
        <v>0</v>
      </c>
      <c r="Y54" s="100" t="e">
        <f>VLOOKUP(U54,#REF!,2,FALSE)</f>
        <v>#REF!</v>
      </c>
    </row>
    <row r="55" spans="1:25" ht="16.5" hidden="1" customHeight="1" x14ac:dyDescent="0.4">
      <c r="A55" s="167">
        <v>42053</v>
      </c>
      <c r="B55" s="122" t="s">
        <v>218</v>
      </c>
      <c r="C55" s="150"/>
      <c r="E55" s="150"/>
      <c r="G55" s="151" t="s">
        <v>52</v>
      </c>
      <c r="H55" s="152">
        <v>486</v>
      </c>
      <c r="K55" s="154">
        <v>600035248</v>
      </c>
      <c r="L55" s="153">
        <v>52122.63</v>
      </c>
      <c r="M55" s="155"/>
      <c r="N55" s="122" t="str">
        <f t="shared" si="6"/>
        <v>B486Leicestershire CC</v>
      </c>
      <c r="O55" s="161">
        <f t="shared" si="1"/>
        <v>600035248</v>
      </c>
      <c r="P55" s="162" t="str">
        <f t="shared" si="0"/>
        <v/>
      </c>
      <c r="Q55" s="123">
        <f t="shared" si="2"/>
        <v>52122.63</v>
      </c>
      <c r="R55" s="63" t="s">
        <v>54</v>
      </c>
      <c r="T55" s="100" t="str">
        <f t="shared" si="3"/>
        <v>5248</v>
      </c>
      <c r="U55" s="100" t="str">
        <f t="shared" si="4"/>
        <v>60003</v>
      </c>
      <c r="V55" s="100" t="e">
        <f>VLOOKUP(T55,#REF!,2,FALSE)</f>
        <v>#REF!</v>
      </c>
      <c r="W55" s="100" t="e">
        <f>VLOOKUP(T55,#REF!,5,FALSE)</f>
        <v>#REF!</v>
      </c>
      <c r="X55" s="100">
        <f t="shared" si="5"/>
        <v>0</v>
      </c>
      <c r="Y55" s="100" t="e">
        <f>VLOOKUP(U55,#REF!,2,FALSE)</f>
        <v>#REF!</v>
      </c>
    </row>
    <row r="56" spans="1:25" ht="16.5" hidden="1" customHeight="1" x14ac:dyDescent="0.4">
      <c r="A56" s="167">
        <v>42053</v>
      </c>
      <c r="B56" s="122" t="s">
        <v>218</v>
      </c>
      <c r="C56" s="150"/>
      <c r="E56" s="150"/>
      <c r="G56" s="151" t="s">
        <v>52</v>
      </c>
      <c r="H56" s="152">
        <v>486</v>
      </c>
      <c r="K56" s="154">
        <v>600035201</v>
      </c>
      <c r="L56" s="153">
        <v>277.43</v>
      </c>
      <c r="M56" s="155"/>
      <c r="N56" s="122" t="str">
        <f t="shared" si="6"/>
        <v>B486Leicestershire CC</v>
      </c>
      <c r="O56" s="161">
        <f t="shared" si="1"/>
        <v>600035201</v>
      </c>
      <c r="P56" s="162" t="str">
        <f t="shared" si="0"/>
        <v/>
      </c>
      <c r="Q56" s="123">
        <f t="shared" si="2"/>
        <v>277.43</v>
      </c>
      <c r="R56" s="63" t="s">
        <v>54</v>
      </c>
      <c r="T56" s="100" t="str">
        <f t="shared" si="3"/>
        <v>5201</v>
      </c>
      <c r="U56" s="100" t="str">
        <f t="shared" si="4"/>
        <v>60003</v>
      </c>
      <c r="V56" s="100" t="e">
        <f>VLOOKUP(T56,#REF!,2,FALSE)</f>
        <v>#REF!</v>
      </c>
      <c r="W56" s="100" t="e">
        <f>VLOOKUP(T56,#REF!,5,FALSE)</f>
        <v>#REF!</v>
      </c>
      <c r="X56" s="100">
        <f t="shared" si="5"/>
        <v>0</v>
      </c>
      <c r="Y56" s="100" t="e">
        <f>VLOOKUP(U56,#REF!,2,FALSE)</f>
        <v>#REF!</v>
      </c>
    </row>
    <row r="57" spans="1:25" ht="16.5" hidden="1" customHeight="1" x14ac:dyDescent="0.4">
      <c r="A57" s="167">
        <v>42053</v>
      </c>
      <c r="B57" s="122" t="s">
        <v>218</v>
      </c>
      <c r="C57" s="150"/>
      <c r="E57" s="150"/>
      <c r="G57" s="151" t="s">
        <v>52</v>
      </c>
      <c r="H57" s="152">
        <v>486</v>
      </c>
      <c r="K57" s="154">
        <v>600035280</v>
      </c>
      <c r="L57" s="153">
        <v>605.01</v>
      </c>
      <c r="M57" s="155"/>
      <c r="N57" s="122" t="str">
        <f t="shared" si="6"/>
        <v>B486Leicestershire CC</v>
      </c>
      <c r="O57" s="161">
        <f t="shared" si="1"/>
        <v>600035280</v>
      </c>
      <c r="P57" s="162" t="str">
        <f t="shared" si="0"/>
        <v/>
      </c>
      <c r="Q57" s="123">
        <f t="shared" si="2"/>
        <v>605.01</v>
      </c>
      <c r="R57" s="63" t="s">
        <v>54</v>
      </c>
      <c r="T57" s="100" t="str">
        <f t="shared" si="3"/>
        <v>5280</v>
      </c>
      <c r="U57" s="100" t="str">
        <f t="shared" si="4"/>
        <v>60003</v>
      </c>
      <c r="V57" s="100" t="e">
        <f>VLOOKUP(T57,#REF!,2,FALSE)</f>
        <v>#REF!</v>
      </c>
      <c r="W57" s="100" t="e">
        <f>VLOOKUP(T57,#REF!,5,FALSE)</f>
        <v>#REF!</v>
      </c>
      <c r="X57" s="100">
        <f t="shared" si="5"/>
        <v>0</v>
      </c>
      <c r="Y57" s="100" t="e">
        <f>VLOOKUP(U57,#REF!,2,FALSE)</f>
        <v>#REF!</v>
      </c>
    </row>
    <row r="58" spans="1:25" ht="16.5" hidden="1" customHeight="1" x14ac:dyDescent="0.4">
      <c r="A58" s="167">
        <v>42053</v>
      </c>
      <c r="B58" s="122" t="s">
        <v>218</v>
      </c>
      <c r="C58" s="150"/>
      <c r="E58" s="150"/>
      <c r="G58" s="151" t="s">
        <v>52</v>
      </c>
      <c r="H58" s="152">
        <v>486</v>
      </c>
      <c r="K58" s="154">
        <v>600035281</v>
      </c>
      <c r="L58" s="153">
        <v>4</v>
      </c>
      <c r="M58" s="155"/>
      <c r="N58" s="122" t="str">
        <f t="shared" si="6"/>
        <v>B486Leicestershire CC</v>
      </c>
      <c r="O58" s="161">
        <f t="shared" si="1"/>
        <v>600035281</v>
      </c>
      <c r="P58" s="162" t="str">
        <f t="shared" si="0"/>
        <v/>
      </c>
      <c r="Q58" s="123">
        <f t="shared" si="2"/>
        <v>4</v>
      </c>
      <c r="R58" s="63" t="s">
        <v>54</v>
      </c>
      <c r="T58" s="100" t="str">
        <f t="shared" si="3"/>
        <v>5281</v>
      </c>
      <c r="U58" s="100" t="str">
        <f t="shared" si="4"/>
        <v>60003</v>
      </c>
      <c r="V58" s="100" t="e">
        <f>VLOOKUP(T58,#REF!,2,FALSE)</f>
        <v>#REF!</v>
      </c>
      <c r="W58" s="100" t="e">
        <f>VLOOKUP(T58,#REF!,5,FALSE)</f>
        <v>#REF!</v>
      </c>
      <c r="X58" s="100" t="str">
        <f t="shared" si="5"/>
        <v>Yes</v>
      </c>
      <c r="Y58" s="100" t="e">
        <f>VLOOKUP(U58,#REF!,2,FALSE)</f>
        <v>#REF!</v>
      </c>
    </row>
    <row r="59" spans="1:25" ht="16.5" hidden="1" customHeight="1" x14ac:dyDescent="0.4">
      <c r="A59" s="167">
        <v>42053</v>
      </c>
      <c r="B59" s="122" t="s">
        <v>218</v>
      </c>
      <c r="C59" s="150"/>
      <c r="E59" s="150"/>
      <c r="G59" s="151" t="s">
        <v>52</v>
      </c>
      <c r="H59" s="152">
        <v>486</v>
      </c>
      <c r="K59" s="154">
        <v>399069356</v>
      </c>
      <c r="M59" s="155">
        <v>4</v>
      </c>
      <c r="N59" s="122" t="str">
        <f t="shared" si="6"/>
        <v>B486Leicestershire CC</v>
      </c>
      <c r="O59" s="161">
        <f t="shared" si="1"/>
        <v>399069356</v>
      </c>
      <c r="P59" s="162" t="str">
        <f t="shared" si="0"/>
        <v xml:space="preserve"> </v>
      </c>
      <c r="Q59" s="123">
        <f t="shared" si="2"/>
        <v>4</v>
      </c>
      <c r="R59" s="63" t="s">
        <v>54</v>
      </c>
      <c r="T59" s="100" t="str">
        <f t="shared" si="3"/>
        <v>9356</v>
      </c>
      <c r="U59" s="100" t="str">
        <f t="shared" si="4"/>
        <v>39906</v>
      </c>
      <c r="V59" s="100" t="e">
        <f>VLOOKUP(T59,#REF!,2,FALSE)</f>
        <v>#REF!</v>
      </c>
      <c r="W59" s="100" t="e">
        <f>VLOOKUP(T59,#REF!,5,FALSE)</f>
        <v>#REF!</v>
      </c>
      <c r="X59" s="100" t="str">
        <f t="shared" si="5"/>
        <v>Yes</v>
      </c>
      <c r="Y59" s="100" t="e">
        <f>VLOOKUP(U59,#REF!,2,FALSE)</f>
        <v>#REF!</v>
      </c>
    </row>
    <row r="60" spans="1:25" ht="16.5" hidden="1" customHeight="1" x14ac:dyDescent="0.4">
      <c r="A60" s="167">
        <v>42053</v>
      </c>
      <c r="B60" s="122" t="s">
        <v>218</v>
      </c>
      <c r="C60" s="150"/>
      <c r="E60" s="150"/>
      <c r="G60" s="151" t="s">
        <v>52</v>
      </c>
      <c r="H60" s="152">
        <v>486</v>
      </c>
      <c r="K60" s="154">
        <v>600035217</v>
      </c>
      <c r="L60" s="153">
        <v>569.01</v>
      </c>
      <c r="M60" s="155"/>
      <c r="N60" s="122" t="str">
        <f t="shared" si="6"/>
        <v>B486Leicestershire CC</v>
      </c>
      <c r="O60" s="161">
        <f t="shared" si="1"/>
        <v>600035217</v>
      </c>
      <c r="P60" s="162" t="str">
        <f t="shared" si="0"/>
        <v/>
      </c>
      <c r="Q60" s="123">
        <f t="shared" si="2"/>
        <v>569.01</v>
      </c>
      <c r="R60" s="63" t="s">
        <v>54</v>
      </c>
      <c r="T60" s="100" t="str">
        <f t="shared" si="3"/>
        <v>5217</v>
      </c>
      <c r="U60" s="100" t="str">
        <f t="shared" si="4"/>
        <v>60003</v>
      </c>
      <c r="V60" s="100" t="e">
        <f>VLOOKUP(T60,#REF!,2,FALSE)</f>
        <v>#REF!</v>
      </c>
      <c r="W60" s="100" t="e">
        <f>VLOOKUP(T60,#REF!,5,FALSE)</f>
        <v>#REF!</v>
      </c>
      <c r="X60" s="100">
        <f t="shared" si="5"/>
        <v>0</v>
      </c>
      <c r="Y60" s="100" t="e">
        <f>VLOOKUP(U60,#REF!,2,FALSE)</f>
        <v>#REF!</v>
      </c>
    </row>
    <row r="61" spans="1:25" ht="16.5" hidden="1" customHeight="1" x14ac:dyDescent="0.4">
      <c r="A61" s="167">
        <v>42053</v>
      </c>
      <c r="B61" s="122" t="s">
        <v>218</v>
      </c>
      <c r="C61" s="150"/>
      <c r="E61" s="150"/>
      <c r="G61" s="151" t="s">
        <v>52</v>
      </c>
      <c r="H61" s="152">
        <v>486</v>
      </c>
      <c r="K61" s="154">
        <v>600035235</v>
      </c>
      <c r="L61" s="153">
        <v>10</v>
      </c>
      <c r="M61" s="155"/>
      <c r="N61" s="122" t="str">
        <f t="shared" si="6"/>
        <v>B486Leicestershire CC</v>
      </c>
      <c r="O61" s="161">
        <f t="shared" si="1"/>
        <v>600035235</v>
      </c>
      <c r="P61" s="162" t="str">
        <f t="shared" si="0"/>
        <v/>
      </c>
      <c r="Q61" s="123">
        <f t="shared" si="2"/>
        <v>10</v>
      </c>
      <c r="R61" s="63" t="s">
        <v>54</v>
      </c>
      <c r="T61" s="100" t="str">
        <f t="shared" si="3"/>
        <v>5235</v>
      </c>
      <c r="U61" s="100" t="str">
        <f t="shared" si="4"/>
        <v>60003</v>
      </c>
      <c r="V61" s="100" t="e">
        <f>VLOOKUP(T61,#REF!,2,FALSE)</f>
        <v>#REF!</v>
      </c>
      <c r="W61" s="100" t="e">
        <f>VLOOKUP(T61,#REF!,5,FALSE)</f>
        <v>#REF!</v>
      </c>
      <c r="X61" s="100" t="str">
        <f t="shared" si="5"/>
        <v>Yes</v>
      </c>
      <c r="Y61" s="100" t="e">
        <f>VLOOKUP(U61,#REF!,2,FALSE)</f>
        <v>#REF!</v>
      </c>
    </row>
    <row r="62" spans="1:25" ht="16.5" hidden="1" customHeight="1" x14ac:dyDescent="0.4">
      <c r="A62" s="167">
        <v>42053</v>
      </c>
      <c r="B62" s="122" t="s">
        <v>218</v>
      </c>
      <c r="C62" s="150"/>
      <c r="E62" s="150"/>
      <c r="G62" s="151" t="s">
        <v>52</v>
      </c>
      <c r="H62" s="152">
        <v>486</v>
      </c>
      <c r="K62" s="154">
        <v>600035228</v>
      </c>
      <c r="L62" s="153">
        <v>19.059999999999999</v>
      </c>
      <c r="M62" s="155"/>
      <c r="N62" s="122" t="str">
        <f t="shared" si="6"/>
        <v>B486Leicestershire CC</v>
      </c>
      <c r="O62" s="161">
        <f t="shared" si="1"/>
        <v>600035228</v>
      </c>
      <c r="P62" s="162" t="str">
        <f t="shared" si="0"/>
        <v/>
      </c>
      <c r="Q62" s="123">
        <f t="shared" si="2"/>
        <v>19.059999999999999</v>
      </c>
      <c r="R62" s="63" t="s">
        <v>54</v>
      </c>
      <c r="T62" s="100" t="str">
        <f t="shared" si="3"/>
        <v>5228</v>
      </c>
      <c r="U62" s="100" t="str">
        <f t="shared" si="4"/>
        <v>60003</v>
      </c>
      <c r="V62" s="100" t="e">
        <f>VLOOKUP(T62,#REF!,2,FALSE)</f>
        <v>#REF!</v>
      </c>
      <c r="W62" s="100" t="e">
        <f>VLOOKUP(T62,#REF!,5,FALSE)</f>
        <v>#REF!</v>
      </c>
      <c r="X62" s="100" t="str">
        <f t="shared" si="5"/>
        <v>Yes</v>
      </c>
      <c r="Y62" s="100" t="e">
        <f>VLOOKUP(U62,#REF!,2,FALSE)</f>
        <v>#REF!</v>
      </c>
    </row>
    <row r="63" spans="1:25" ht="16.5" hidden="1" customHeight="1" x14ac:dyDescent="0.4">
      <c r="A63" s="167">
        <v>42053</v>
      </c>
      <c r="B63" s="122" t="s">
        <v>218</v>
      </c>
      <c r="C63" s="150"/>
      <c r="E63" s="150"/>
      <c r="G63" s="151" t="s">
        <v>52</v>
      </c>
      <c r="H63" s="152">
        <v>486</v>
      </c>
      <c r="K63" s="154">
        <v>399069356</v>
      </c>
      <c r="M63" s="155">
        <v>0.48</v>
      </c>
      <c r="N63" s="122" t="str">
        <f t="shared" si="6"/>
        <v>B486Leicestershire CC</v>
      </c>
      <c r="O63" s="161">
        <f t="shared" si="1"/>
        <v>399069356</v>
      </c>
      <c r="P63" s="162" t="str">
        <f t="shared" si="0"/>
        <v xml:space="preserve"> </v>
      </c>
      <c r="Q63" s="123">
        <f t="shared" si="2"/>
        <v>0.48</v>
      </c>
      <c r="R63" s="63" t="s">
        <v>54</v>
      </c>
      <c r="T63" s="100" t="str">
        <f t="shared" si="3"/>
        <v>9356</v>
      </c>
      <c r="U63" s="100" t="str">
        <f t="shared" si="4"/>
        <v>39906</v>
      </c>
      <c r="V63" s="100" t="e">
        <f>VLOOKUP(T63,#REF!,2,FALSE)</f>
        <v>#REF!</v>
      </c>
      <c r="W63" s="100" t="e">
        <f>VLOOKUP(T63,#REF!,5,FALSE)</f>
        <v>#REF!</v>
      </c>
      <c r="X63" s="100" t="str">
        <f t="shared" si="5"/>
        <v>Yes</v>
      </c>
      <c r="Y63" s="100" t="e">
        <f>VLOOKUP(U63,#REF!,2,FALSE)</f>
        <v>#REF!</v>
      </c>
    </row>
    <row r="64" spans="1:25" ht="16.5" hidden="1" customHeight="1" x14ac:dyDescent="0.4">
      <c r="A64" s="167">
        <v>42053</v>
      </c>
      <c r="B64" s="122" t="s">
        <v>218</v>
      </c>
      <c r="C64" s="150"/>
      <c r="E64" s="150"/>
      <c r="G64" s="151" t="s">
        <v>52</v>
      </c>
      <c r="H64" s="152">
        <v>486</v>
      </c>
      <c r="K64" s="154">
        <v>600035247</v>
      </c>
      <c r="L64" s="153">
        <v>202.9</v>
      </c>
      <c r="M64" s="155"/>
      <c r="N64" s="122" t="str">
        <f t="shared" si="6"/>
        <v>B486Leicestershire CC</v>
      </c>
      <c r="O64" s="161">
        <f t="shared" si="1"/>
        <v>600035247</v>
      </c>
      <c r="P64" s="162" t="str">
        <f t="shared" si="0"/>
        <v/>
      </c>
      <c r="Q64" s="123">
        <f t="shared" si="2"/>
        <v>202.9</v>
      </c>
      <c r="R64" s="63" t="s">
        <v>54</v>
      </c>
      <c r="T64" s="100" t="str">
        <f t="shared" si="3"/>
        <v>5247</v>
      </c>
      <c r="U64" s="100" t="str">
        <f t="shared" si="4"/>
        <v>60003</v>
      </c>
      <c r="V64" s="100" t="e">
        <f>VLOOKUP(T64,#REF!,2,FALSE)</f>
        <v>#REF!</v>
      </c>
      <c r="W64" s="100" t="e">
        <f>VLOOKUP(T64,#REF!,5,FALSE)</f>
        <v>#REF!</v>
      </c>
      <c r="X64" s="100" t="str">
        <f t="shared" si="5"/>
        <v>Yes</v>
      </c>
      <c r="Y64" s="100" t="e">
        <f>VLOOKUP(U64,#REF!,2,FALSE)</f>
        <v>#REF!</v>
      </c>
    </row>
    <row r="65" spans="1:25" ht="16.5" hidden="1" customHeight="1" x14ac:dyDescent="0.4">
      <c r="A65" s="167">
        <v>42053</v>
      </c>
      <c r="B65" s="122" t="s">
        <v>218</v>
      </c>
      <c r="C65" s="150"/>
      <c r="E65" s="150"/>
      <c r="G65" s="151" t="s">
        <v>52</v>
      </c>
      <c r="H65" s="152">
        <v>486</v>
      </c>
      <c r="K65" s="154">
        <v>600035209</v>
      </c>
      <c r="L65" s="153">
        <v>261.74</v>
      </c>
      <c r="M65" s="155"/>
      <c r="N65" s="122" t="str">
        <f t="shared" si="6"/>
        <v>B486Leicestershire CC</v>
      </c>
      <c r="O65" s="161">
        <f t="shared" si="1"/>
        <v>600035209</v>
      </c>
      <c r="P65" s="162" t="str">
        <f t="shared" si="0"/>
        <v/>
      </c>
      <c r="Q65" s="123">
        <f t="shared" si="2"/>
        <v>261.74</v>
      </c>
      <c r="R65" s="63" t="s">
        <v>54</v>
      </c>
      <c r="T65" s="100" t="str">
        <f t="shared" si="3"/>
        <v>5209</v>
      </c>
      <c r="U65" s="100" t="str">
        <f t="shared" si="4"/>
        <v>60003</v>
      </c>
      <c r="V65" s="100" t="e">
        <f>VLOOKUP(T65,#REF!,2,FALSE)</f>
        <v>#REF!</v>
      </c>
      <c r="W65" s="100" t="e">
        <f>VLOOKUP(T65,#REF!,5,FALSE)</f>
        <v>#REF!</v>
      </c>
      <c r="X65" s="100">
        <f t="shared" si="5"/>
        <v>0</v>
      </c>
      <c r="Y65" s="100" t="e">
        <f>VLOOKUP(U65,#REF!,2,FALSE)</f>
        <v>#REF!</v>
      </c>
    </row>
    <row r="66" spans="1:25" ht="16.2" hidden="1" x14ac:dyDescent="0.4">
      <c r="A66" s="167">
        <v>42053</v>
      </c>
      <c r="B66" s="122" t="s">
        <v>218</v>
      </c>
      <c r="C66" s="150"/>
      <c r="E66" s="150"/>
      <c r="G66" s="151" t="s">
        <v>52</v>
      </c>
      <c r="H66" s="152">
        <v>486</v>
      </c>
      <c r="K66" s="154">
        <v>399022400</v>
      </c>
      <c r="L66" s="153">
        <v>737.75</v>
      </c>
      <c r="M66" s="155"/>
      <c r="N66" s="122" t="str">
        <f t="shared" si="6"/>
        <v>B486Leicestershire CC</v>
      </c>
      <c r="O66" s="161">
        <f t="shared" si="1"/>
        <v>399022400</v>
      </c>
      <c r="P66" s="162" t="str">
        <f t="shared" si="0"/>
        <v/>
      </c>
      <c r="Q66" s="123">
        <f t="shared" si="2"/>
        <v>737.75</v>
      </c>
      <c r="R66" s="63" t="s">
        <v>54</v>
      </c>
      <c r="T66" s="100" t="str">
        <f t="shared" si="3"/>
        <v>2400</v>
      </c>
      <c r="U66" s="100" t="str">
        <f t="shared" si="4"/>
        <v>39902</v>
      </c>
      <c r="V66" s="100" t="e">
        <f>VLOOKUP(T66,#REF!,2,FALSE)</f>
        <v>#REF!</v>
      </c>
      <c r="W66" s="100" t="e">
        <f>VLOOKUP(T66,#REF!,5,FALSE)</f>
        <v>#REF!</v>
      </c>
      <c r="X66" s="100">
        <f t="shared" si="5"/>
        <v>0</v>
      </c>
      <c r="Y66" s="100" t="e">
        <f>VLOOKUP(U66,#REF!,2,FALSE)</f>
        <v>#REF!</v>
      </c>
    </row>
    <row r="67" spans="1:25" ht="16.2" hidden="1" x14ac:dyDescent="0.4">
      <c r="A67" s="167">
        <v>42053</v>
      </c>
      <c r="B67" s="122" t="s">
        <v>218</v>
      </c>
      <c r="C67" s="150"/>
      <c r="E67" s="150"/>
      <c r="G67" s="151" t="s">
        <v>52</v>
      </c>
      <c r="H67" s="152">
        <v>486</v>
      </c>
      <c r="K67" s="154">
        <v>600165005</v>
      </c>
      <c r="L67" s="153">
        <v>147.55000000000001</v>
      </c>
      <c r="M67" s="155"/>
      <c r="N67" s="122" t="str">
        <f t="shared" si="6"/>
        <v>B486Leicestershire CC</v>
      </c>
      <c r="O67" s="161">
        <f t="shared" si="1"/>
        <v>600165005</v>
      </c>
      <c r="P67" s="162" t="str">
        <f t="shared" si="0"/>
        <v/>
      </c>
      <c r="Q67" s="123">
        <f t="shared" si="2"/>
        <v>147.55000000000001</v>
      </c>
      <c r="R67" s="63" t="s">
        <v>54</v>
      </c>
      <c r="T67" s="100" t="str">
        <f t="shared" si="3"/>
        <v>5005</v>
      </c>
      <c r="U67" s="100" t="str">
        <f t="shared" si="4"/>
        <v>60016</v>
      </c>
      <c r="V67" s="100" t="e">
        <f>VLOOKUP(T67,#REF!,2,FALSE)</f>
        <v>#REF!</v>
      </c>
      <c r="W67" s="100" t="e">
        <f>VLOOKUP(T67,#REF!,5,FALSE)</f>
        <v>#REF!</v>
      </c>
      <c r="X67" s="100" t="str">
        <f t="shared" si="5"/>
        <v>Yes</v>
      </c>
      <c r="Y67" s="100" t="e">
        <f>VLOOKUP(U67,#REF!,2,FALSE)</f>
        <v>#REF!</v>
      </c>
    </row>
    <row r="68" spans="1:25" ht="16.2" hidden="1" x14ac:dyDescent="0.4">
      <c r="A68" s="167">
        <v>42054</v>
      </c>
      <c r="B68" s="122" t="s">
        <v>215</v>
      </c>
      <c r="C68" s="150"/>
      <c r="E68" s="150">
        <v>200</v>
      </c>
      <c r="G68" s="151" t="s">
        <v>52</v>
      </c>
      <c r="H68" s="152">
        <v>487</v>
      </c>
      <c r="I68" s="153" t="s">
        <v>47</v>
      </c>
      <c r="K68" s="154">
        <v>620052702</v>
      </c>
      <c r="L68" s="153">
        <v>200</v>
      </c>
      <c r="M68" s="155"/>
      <c r="N68" s="122" t="str">
        <f t="shared" si="6"/>
        <v>B487 NEOPOST</v>
      </c>
      <c r="O68" s="161">
        <f t="shared" si="1"/>
        <v>620052702</v>
      </c>
      <c r="P68" s="162" t="str">
        <f t="shared" si="0"/>
        <v/>
      </c>
      <c r="Q68" s="123">
        <f t="shared" si="2"/>
        <v>200</v>
      </c>
      <c r="R68" s="63" t="s">
        <v>54</v>
      </c>
      <c r="T68" s="100" t="str">
        <f t="shared" si="3"/>
        <v>2702</v>
      </c>
      <c r="U68" s="100" t="str">
        <f t="shared" si="4"/>
        <v>62005</v>
      </c>
      <c r="V68" s="100" t="e">
        <f>VLOOKUP(T68,#REF!,2,FALSE)</f>
        <v>#REF!</v>
      </c>
      <c r="W68" s="100" t="e">
        <f>VLOOKUP(T68,#REF!,5,FALSE)</f>
        <v>#REF!</v>
      </c>
      <c r="X68" s="100" t="str">
        <f t="shared" si="5"/>
        <v>Yes</v>
      </c>
      <c r="Y68" s="100" t="e">
        <f>VLOOKUP(U68,#REF!,2,FALSE)</f>
        <v>#REF!</v>
      </c>
    </row>
    <row r="69" spans="1:25" ht="16.2" x14ac:dyDescent="0.4">
      <c r="A69" s="167">
        <v>42054</v>
      </c>
      <c r="B69" s="122" t="s">
        <v>215</v>
      </c>
      <c r="C69" s="150"/>
      <c r="E69" s="150">
        <v>1000</v>
      </c>
      <c r="G69" s="151" t="s">
        <v>52</v>
      </c>
      <c r="H69" s="152">
        <v>487</v>
      </c>
      <c r="I69" s="153" t="s">
        <v>47</v>
      </c>
      <c r="K69" s="154">
        <v>620052702</v>
      </c>
      <c r="L69" s="153">
        <v>1000</v>
      </c>
      <c r="M69" s="155"/>
      <c r="N69" s="122" t="str">
        <f t="shared" si="6"/>
        <v>B487 NEOPOST</v>
      </c>
      <c r="O69" s="161">
        <f t="shared" si="1"/>
        <v>620052702</v>
      </c>
      <c r="P69" s="162" t="str">
        <f t="shared" si="0"/>
        <v/>
      </c>
      <c r="Q69" s="123">
        <f t="shared" si="2"/>
        <v>1000</v>
      </c>
      <c r="R69" s="63" t="s">
        <v>54</v>
      </c>
      <c r="T69" s="100" t="str">
        <f t="shared" si="3"/>
        <v>2702</v>
      </c>
      <c r="U69" s="100" t="str">
        <f t="shared" si="4"/>
        <v>62005</v>
      </c>
      <c r="V69" s="100" t="e">
        <f>VLOOKUP(T69,#REF!,2,FALSE)</f>
        <v>#REF!</v>
      </c>
      <c r="W69" s="100" t="e">
        <f>VLOOKUP(T69,#REF!,5,FALSE)</f>
        <v>#REF!</v>
      </c>
      <c r="X69" s="100">
        <f t="shared" si="5"/>
        <v>0</v>
      </c>
      <c r="Y69" s="100" t="e">
        <f>VLOOKUP(U69,#REF!,2,FALSE)</f>
        <v>#REF!</v>
      </c>
    </row>
    <row r="70" spans="1:25" ht="16.2" hidden="1" x14ac:dyDescent="0.4">
      <c r="A70" s="167">
        <v>42055</v>
      </c>
      <c r="B70" s="122" t="s">
        <v>57</v>
      </c>
      <c r="C70" s="150"/>
      <c r="E70" s="150">
        <v>294000</v>
      </c>
      <c r="G70" s="151" t="s">
        <v>52</v>
      </c>
      <c r="H70" s="152">
        <v>488</v>
      </c>
      <c r="I70" s="153" t="s">
        <v>47</v>
      </c>
      <c r="K70" s="154">
        <v>620185111</v>
      </c>
      <c r="L70" s="153">
        <v>294000</v>
      </c>
      <c r="M70" s="155"/>
      <c r="N70" s="122" t="str">
        <f t="shared" si="6"/>
        <v>B488 SIBA</v>
      </c>
      <c r="O70" s="161">
        <f t="shared" si="1"/>
        <v>620185111</v>
      </c>
      <c r="P70" s="162" t="str">
        <f t="shared" si="0"/>
        <v/>
      </c>
      <c r="Q70" s="123">
        <f t="shared" si="2"/>
        <v>294000</v>
      </c>
      <c r="R70" s="63" t="s">
        <v>54</v>
      </c>
      <c r="T70" s="100" t="str">
        <f t="shared" si="3"/>
        <v>5111</v>
      </c>
      <c r="U70" s="100" t="str">
        <f t="shared" si="4"/>
        <v>62018</v>
      </c>
      <c r="V70" s="100" t="e">
        <f>VLOOKUP(T70,#REF!,2,FALSE)</f>
        <v>#REF!</v>
      </c>
      <c r="W70" s="100" t="e">
        <f>VLOOKUP(T70,#REF!,5,FALSE)</f>
        <v>#REF!</v>
      </c>
      <c r="X70" s="100">
        <f t="shared" si="5"/>
        <v>0</v>
      </c>
      <c r="Y70" s="100" t="e">
        <f>VLOOKUP(U70,#REF!,2,FALSE)</f>
        <v>#REF!</v>
      </c>
    </row>
    <row r="71" spans="1:25" ht="16.2" hidden="1" x14ac:dyDescent="0.4">
      <c r="A71" s="167">
        <v>42055</v>
      </c>
      <c r="B71" s="122" t="s">
        <v>219</v>
      </c>
      <c r="C71" s="150"/>
      <c r="E71" s="150">
        <v>150</v>
      </c>
      <c r="G71" s="151" t="s">
        <v>52</v>
      </c>
      <c r="H71" s="152">
        <v>489</v>
      </c>
      <c r="I71" s="153" t="s">
        <v>47</v>
      </c>
      <c r="K71" s="154">
        <v>680015131</v>
      </c>
      <c r="L71" s="153">
        <v>150</v>
      </c>
      <c r="M71" s="155"/>
      <c r="N71" s="122" t="str">
        <f t="shared" si="6"/>
        <v>B489 MR DAVID EAST CT REFUND</v>
      </c>
      <c r="O71" s="161">
        <f t="shared" si="1"/>
        <v>680015131</v>
      </c>
      <c r="P71" s="162" t="str">
        <f t="shared" ref="P71:P87" si="7">IF(L71&gt;0,""," ")</f>
        <v/>
      </c>
      <c r="Q71" s="123">
        <f t="shared" si="2"/>
        <v>150</v>
      </c>
      <c r="R71" s="63" t="s">
        <v>54</v>
      </c>
      <c r="T71" s="100" t="str">
        <f t="shared" si="3"/>
        <v>5131</v>
      </c>
      <c r="U71" s="100" t="str">
        <f t="shared" si="4"/>
        <v>68001</v>
      </c>
      <c r="V71" s="100" t="e">
        <f>VLOOKUP(T71,#REF!,2,FALSE)</f>
        <v>#REF!</v>
      </c>
      <c r="W71" s="100" t="e">
        <f>VLOOKUP(T71,#REF!,5,FALSE)</f>
        <v>#REF!</v>
      </c>
      <c r="X71" s="100" t="str">
        <f t="shared" si="5"/>
        <v>Yes</v>
      </c>
      <c r="Y71" s="100" t="e">
        <f>VLOOKUP(U71,#REF!,2,FALSE)</f>
        <v>#REF!</v>
      </c>
    </row>
    <row r="72" spans="1:25" ht="16.2" hidden="1" x14ac:dyDescent="0.4">
      <c r="A72" s="167">
        <v>42058</v>
      </c>
      <c r="B72" s="122" t="s">
        <v>189</v>
      </c>
      <c r="C72" s="150"/>
      <c r="E72" s="150">
        <v>24.06</v>
      </c>
      <c r="G72" s="151" t="s">
        <v>52</v>
      </c>
      <c r="H72" s="152">
        <v>490</v>
      </c>
      <c r="I72" s="153" t="s">
        <v>47</v>
      </c>
      <c r="K72" s="154">
        <v>300022445</v>
      </c>
      <c r="L72" s="153">
        <v>24.06</v>
      </c>
      <c r="M72" s="155"/>
      <c r="N72" s="122" t="str">
        <f t="shared" si="6"/>
        <v>B490 WORLDPAY DD</v>
      </c>
      <c r="O72" s="161">
        <f t="shared" ref="O72:O87" si="8">+K72</f>
        <v>300022445</v>
      </c>
      <c r="P72" s="162" t="str">
        <f t="shared" si="7"/>
        <v/>
      </c>
      <c r="Q72" s="123">
        <f t="shared" ref="Q72:Q87" si="9">+L72+M72</f>
        <v>24.06</v>
      </c>
      <c r="R72" s="63" t="s">
        <v>54</v>
      </c>
      <c r="T72" s="100" t="str">
        <f t="shared" ref="T72:T87" si="10">RIGHT(O72,4)</f>
        <v>2445</v>
      </c>
      <c r="U72" s="100" t="str">
        <f t="shared" ref="U72:U87" si="11">LEFT(O72,5)</f>
        <v>30002</v>
      </c>
      <c r="V72" s="100" t="e">
        <f>VLOOKUP(T72,#REF!,2,FALSE)</f>
        <v>#REF!</v>
      </c>
      <c r="W72" s="100" t="e">
        <f>VLOOKUP(T72,#REF!,5,FALSE)</f>
        <v>#REF!</v>
      </c>
      <c r="X72" s="100" t="str">
        <f t="shared" ref="X72:X87" si="12">IF(Q72&gt;250,,"Yes")</f>
        <v>Yes</v>
      </c>
      <c r="Y72" s="100" t="e">
        <f>VLOOKUP(U72,#REF!,2,FALSE)</f>
        <v>#REF!</v>
      </c>
    </row>
    <row r="73" spans="1:25" ht="16.2" hidden="1" x14ac:dyDescent="0.4">
      <c r="A73" s="167">
        <v>42059</v>
      </c>
      <c r="B73" s="122" t="s">
        <v>57</v>
      </c>
      <c r="C73" s="150"/>
      <c r="E73" s="150">
        <v>22000</v>
      </c>
      <c r="G73" s="151" t="s">
        <v>52</v>
      </c>
      <c r="H73" s="152">
        <v>491</v>
      </c>
      <c r="I73" s="153" t="s">
        <v>47</v>
      </c>
      <c r="K73" s="154">
        <v>620185111</v>
      </c>
      <c r="L73" s="153">
        <v>22000</v>
      </c>
      <c r="M73" s="155"/>
      <c r="N73" s="122" t="str">
        <f t="shared" ref="N73:N87" si="13">CONCATENATE(,G73,H73,I73,J73,B73)</f>
        <v>B491 SIBA</v>
      </c>
      <c r="O73" s="161">
        <f t="shared" si="8"/>
        <v>620185111</v>
      </c>
      <c r="P73" s="162" t="str">
        <f t="shared" si="7"/>
        <v/>
      </c>
      <c r="Q73" s="123">
        <f t="shared" si="9"/>
        <v>22000</v>
      </c>
      <c r="R73" s="63" t="s">
        <v>54</v>
      </c>
      <c r="T73" s="100" t="str">
        <f t="shared" si="10"/>
        <v>5111</v>
      </c>
      <c r="U73" s="100" t="str">
        <f t="shared" si="11"/>
        <v>62018</v>
      </c>
      <c r="V73" s="100" t="e">
        <f>VLOOKUP(T73,#REF!,2,FALSE)</f>
        <v>#REF!</v>
      </c>
      <c r="W73" s="100" t="e">
        <f>VLOOKUP(T73,#REF!,5,FALSE)</f>
        <v>#REF!</v>
      </c>
      <c r="X73" s="100">
        <f t="shared" si="12"/>
        <v>0</v>
      </c>
      <c r="Y73" s="100" t="e">
        <f>VLOOKUP(U73,#REF!,2,FALSE)</f>
        <v>#REF!</v>
      </c>
    </row>
    <row r="74" spans="1:25" ht="16.2" hidden="1" x14ac:dyDescent="0.4">
      <c r="A74" s="167">
        <v>42059</v>
      </c>
      <c r="B74" s="122" t="s">
        <v>220</v>
      </c>
      <c r="C74" s="150"/>
      <c r="E74" s="150">
        <v>68.48</v>
      </c>
      <c r="G74" s="151" t="s">
        <v>52</v>
      </c>
      <c r="H74" s="152">
        <v>492</v>
      </c>
      <c r="I74" s="153" t="s">
        <v>47</v>
      </c>
      <c r="K74" s="154">
        <v>300022445</v>
      </c>
      <c r="L74" s="153">
        <v>68.48</v>
      </c>
      <c r="M74" s="155"/>
      <c r="N74" s="122" t="str">
        <f t="shared" si="13"/>
        <v>B492 EBS DD</v>
      </c>
      <c r="O74" s="161">
        <f t="shared" si="8"/>
        <v>300022445</v>
      </c>
      <c r="P74" s="162" t="str">
        <f t="shared" si="7"/>
        <v/>
      </c>
      <c r="Q74" s="123">
        <f t="shared" si="9"/>
        <v>68.48</v>
      </c>
      <c r="R74" s="63" t="s">
        <v>54</v>
      </c>
      <c r="T74" s="100" t="str">
        <f t="shared" si="10"/>
        <v>2445</v>
      </c>
      <c r="U74" s="100" t="str">
        <f t="shared" si="11"/>
        <v>30002</v>
      </c>
      <c r="V74" s="100" t="e">
        <f>VLOOKUP(T74,#REF!,2,FALSE)</f>
        <v>#REF!</v>
      </c>
      <c r="W74" s="100" t="e">
        <f>VLOOKUP(T74,#REF!,5,FALSE)</f>
        <v>#REF!</v>
      </c>
      <c r="X74" s="100" t="str">
        <f t="shared" si="12"/>
        <v>Yes</v>
      </c>
      <c r="Y74" s="100" t="e">
        <f>VLOOKUP(U74,#REF!,2,FALSE)</f>
        <v>#REF!</v>
      </c>
    </row>
    <row r="75" spans="1:25" ht="16.2" hidden="1" x14ac:dyDescent="0.4">
      <c r="A75" s="167">
        <v>42059</v>
      </c>
      <c r="B75" s="122" t="s">
        <v>179</v>
      </c>
      <c r="C75" s="150"/>
      <c r="E75" s="150">
        <v>39</v>
      </c>
      <c r="G75" s="151" t="s">
        <v>52</v>
      </c>
      <c r="H75" s="152">
        <v>493</v>
      </c>
      <c r="I75" s="153" t="s">
        <v>47</v>
      </c>
      <c r="K75" s="154">
        <v>399042430</v>
      </c>
      <c r="L75" s="153">
        <v>39</v>
      </c>
      <c r="M75" s="155"/>
      <c r="N75" s="122" t="str">
        <f t="shared" si="13"/>
        <v>B493 LAND REGISTRY</v>
      </c>
      <c r="O75" s="161">
        <f t="shared" si="8"/>
        <v>399042430</v>
      </c>
      <c r="P75" s="162" t="str">
        <f t="shared" si="7"/>
        <v/>
      </c>
      <c r="Q75" s="123">
        <f t="shared" si="9"/>
        <v>39</v>
      </c>
      <c r="R75" s="63" t="s">
        <v>54</v>
      </c>
      <c r="T75" s="100" t="str">
        <f t="shared" si="10"/>
        <v>2430</v>
      </c>
      <c r="U75" s="100" t="str">
        <f t="shared" si="11"/>
        <v>39904</v>
      </c>
      <c r="V75" s="100" t="e">
        <f>VLOOKUP(T75,#REF!,2,FALSE)</f>
        <v>#REF!</v>
      </c>
      <c r="W75" s="100" t="e">
        <f>VLOOKUP(T75,#REF!,5,FALSE)</f>
        <v>#REF!</v>
      </c>
      <c r="X75" s="100" t="str">
        <f t="shared" si="12"/>
        <v>Yes</v>
      </c>
      <c r="Y75" s="100" t="e">
        <f>VLOOKUP(U75,#REF!,2,FALSE)</f>
        <v>#REF!</v>
      </c>
    </row>
    <row r="76" spans="1:25" ht="16.2" hidden="1" x14ac:dyDescent="0.4">
      <c r="A76" s="167">
        <v>42060</v>
      </c>
      <c r="B76" s="122" t="s">
        <v>193</v>
      </c>
      <c r="C76" s="150"/>
      <c r="E76" s="150">
        <v>253526.13</v>
      </c>
      <c r="G76" s="151" t="s">
        <v>52</v>
      </c>
      <c r="H76" s="152">
        <f>H75+1</f>
        <v>494</v>
      </c>
      <c r="I76" s="153" t="s">
        <v>47</v>
      </c>
      <c r="K76" s="154">
        <v>600035241</v>
      </c>
      <c r="L76" s="153">
        <v>253526.13</v>
      </c>
      <c r="M76" s="155"/>
      <c r="N76" s="122" t="str">
        <f t="shared" si="13"/>
        <v>B494 PAYROLL BACS</v>
      </c>
      <c r="O76" s="161">
        <f t="shared" si="8"/>
        <v>600035241</v>
      </c>
      <c r="P76" s="162" t="str">
        <f t="shared" si="7"/>
        <v/>
      </c>
      <c r="Q76" s="123">
        <f t="shared" si="9"/>
        <v>253526.13</v>
      </c>
      <c r="R76" s="63" t="s">
        <v>54</v>
      </c>
      <c r="T76" s="100" t="str">
        <f t="shared" si="10"/>
        <v>5241</v>
      </c>
      <c r="U76" s="100" t="str">
        <f t="shared" si="11"/>
        <v>60003</v>
      </c>
      <c r="V76" s="100" t="e">
        <f>VLOOKUP(T76,#REF!,2,FALSE)</f>
        <v>#REF!</v>
      </c>
      <c r="W76" s="100" t="e">
        <f>VLOOKUP(T76,#REF!,5,FALSE)</f>
        <v>#REF!</v>
      </c>
      <c r="X76" s="100">
        <f t="shared" si="12"/>
        <v>0</v>
      </c>
      <c r="Y76" s="100" t="e">
        <f>VLOOKUP(U76,#REF!,2,FALSE)</f>
        <v>#REF!</v>
      </c>
    </row>
    <row r="77" spans="1:25" ht="16.2" x14ac:dyDescent="0.4">
      <c r="A77" s="167">
        <v>42061</v>
      </c>
      <c r="B77" s="122" t="s">
        <v>221</v>
      </c>
      <c r="C77" s="150"/>
      <c r="E77" s="150">
        <v>465.09</v>
      </c>
      <c r="G77" s="151" t="s">
        <v>52</v>
      </c>
      <c r="H77" s="152">
        <v>494</v>
      </c>
      <c r="I77" s="153" t="s">
        <v>47</v>
      </c>
      <c r="K77" s="154">
        <v>303035012</v>
      </c>
      <c r="L77" s="153">
        <v>465.09</v>
      </c>
      <c r="M77" s="155"/>
      <c r="N77" s="122" t="str">
        <f t="shared" si="13"/>
        <v>B494 TOMLIN TACKLE LTD</v>
      </c>
      <c r="O77" s="161">
        <f t="shared" si="8"/>
        <v>303035012</v>
      </c>
      <c r="P77" s="162" t="str">
        <f t="shared" si="7"/>
        <v/>
      </c>
      <c r="Q77" s="123">
        <f t="shared" si="9"/>
        <v>465.09</v>
      </c>
      <c r="R77" s="63" t="s">
        <v>54</v>
      </c>
      <c r="T77" s="100" t="str">
        <f t="shared" si="10"/>
        <v>5012</v>
      </c>
      <c r="U77" s="100" t="str">
        <f t="shared" si="11"/>
        <v>30303</v>
      </c>
      <c r="V77" s="100" t="e">
        <f>VLOOKUP(T77,#REF!,2,FALSE)</f>
        <v>#REF!</v>
      </c>
      <c r="W77" s="100" t="e">
        <f>VLOOKUP(T77,#REF!,5,FALSE)</f>
        <v>#REF!</v>
      </c>
      <c r="X77" s="100">
        <f t="shared" si="12"/>
        <v>0</v>
      </c>
      <c r="Y77" s="100" t="e">
        <f>VLOOKUP(U77,#REF!,2,FALSE)</f>
        <v>#REF!</v>
      </c>
    </row>
    <row r="78" spans="1:25" ht="16.2" x14ac:dyDescent="0.4">
      <c r="A78" s="167">
        <v>42061</v>
      </c>
      <c r="B78" s="122" t="s">
        <v>222</v>
      </c>
      <c r="C78" s="150"/>
      <c r="E78" s="150">
        <v>1992.44</v>
      </c>
      <c r="G78" s="151" t="s">
        <v>52</v>
      </c>
      <c r="H78" s="152">
        <v>495</v>
      </c>
      <c r="I78" s="153" t="s">
        <v>47</v>
      </c>
      <c r="K78" s="154" t="s">
        <v>119</v>
      </c>
      <c r="L78" s="153">
        <v>1992.44</v>
      </c>
      <c r="M78" s="155"/>
      <c r="N78" s="122" t="str">
        <f t="shared" si="13"/>
        <v>B495 NATIONAL GRID GAS</v>
      </c>
      <c r="O78" s="161" t="str">
        <f t="shared" si="8"/>
        <v>50028 1040</v>
      </c>
      <c r="P78" s="162" t="str">
        <f t="shared" si="7"/>
        <v/>
      </c>
      <c r="Q78" s="123">
        <f t="shared" si="9"/>
        <v>1992.44</v>
      </c>
      <c r="R78" s="63" t="s">
        <v>54</v>
      </c>
      <c r="T78" s="100" t="str">
        <f t="shared" si="10"/>
        <v>1040</v>
      </c>
      <c r="U78" s="100" t="str">
        <f t="shared" si="11"/>
        <v>50028</v>
      </c>
      <c r="V78" s="100" t="e">
        <f>VLOOKUP(T78,#REF!,2,FALSE)</f>
        <v>#REF!</v>
      </c>
      <c r="W78" s="100" t="e">
        <f>VLOOKUP(T78,#REF!,5,FALSE)</f>
        <v>#REF!</v>
      </c>
      <c r="X78" s="100">
        <f t="shared" si="12"/>
        <v>0</v>
      </c>
      <c r="Y78" s="100" t="e">
        <f>VLOOKUP(U78,#REF!,2,FALSE)</f>
        <v>#REF!</v>
      </c>
    </row>
    <row r="79" spans="1:25" ht="16.2" hidden="1" x14ac:dyDescent="0.4">
      <c r="A79" s="167">
        <v>42061</v>
      </c>
      <c r="B79" s="122" t="s">
        <v>223</v>
      </c>
      <c r="C79" s="150"/>
      <c r="E79" s="150">
        <v>224.61</v>
      </c>
      <c r="G79" s="151" t="s">
        <v>52</v>
      </c>
      <c r="H79" s="152">
        <v>496</v>
      </c>
      <c r="I79" s="153" t="s">
        <v>47</v>
      </c>
      <c r="K79" s="154">
        <v>303035012</v>
      </c>
      <c r="L79" s="153">
        <v>224.61</v>
      </c>
      <c r="M79" s="155"/>
      <c r="N79" s="122" t="str">
        <f t="shared" si="13"/>
        <v>B496 RIVERSIDE GROUP</v>
      </c>
      <c r="O79" s="161">
        <f t="shared" si="8"/>
        <v>303035012</v>
      </c>
      <c r="P79" s="162" t="str">
        <f t="shared" si="7"/>
        <v/>
      </c>
      <c r="Q79" s="123">
        <f t="shared" si="9"/>
        <v>224.61</v>
      </c>
      <c r="R79" s="63" t="s">
        <v>54</v>
      </c>
      <c r="T79" s="100" t="str">
        <f t="shared" si="10"/>
        <v>5012</v>
      </c>
      <c r="U79" s="100" t="str">
        <f t="shared" si="11"/>
        <v>30303</v>
      </c>
      <c r="V79" s="100" t="e">
        <f>VLOOKUP(T79,#REF!,2,FALSE)</f>
        <v>#REF!</v>
      </c>
      <c r="W79" s="100" t="e">
        <f>VLOOKUP(T79,#REF!,5,FALSE)</f>
        <v>#REF!</v>
      </c>
      <c r="X79" s="100" t="str">
        <f t="shared" si="12"/>
        <v>Yes</v>
      </c>
      <c r="Y79" s="100" t="e">
        <f>VLOOKUP(U79,#REF!,2,FALSE)</f>
        <v>#REF!</v>
      </c>
    </row>
    <row r="80" spans="1:25" ht="16.2" hidden="1" x14ac:dyDescent="0.4">
      <c r="A80" s="167">
        <v>42062</v>
      </c>
      <c r="B80" s="122" t="s">
        <v>224</v>
      </c>
      <c r="C80" s="150"/>
      <c r="E80" s="150">
        <v>771.85</v>
      </c>
      <c r="G80" s="151" t="s">
        <v>52</v>
      </c>
      <c r="H80" s="152">
        <v>497</v>
      </c>
      <c r="I80" s="153" t="s">
        <v>47</v>
      </c>
      <c r="K80" s="154">
        <v>300022445</v>
      </c>
      <c r="L80" s="153">
        <v>771.85</v>
      </c>
      <c r="M80" s="155"/>
      <c r="N80" s="122" t="str">
        <f t="shared" si="13"/>
        <v>B497 CHARGES</v>
      </c>
      <c r="O80" s="161">
        <f t="shared" si="8"/>
        <v>300022445</v>
      </c>
      <c r="P80" s="162" t="str">
        <f t="shared" si="7"/>
        <v/>
      </c>
      <c r="Q80" s="123">
        <f t="shared" si="9"/>
        <v>771.85</v>
      </c>
      <c r="R80" s="63" t="s">
        <v>54</v>
      </c>
      <c r="T80" s="100" t="str">
        <f t="shared" si="10"/>
        <v>2445</v>
      </c>
      <c r="U80" s="100" t="str">
        <f t="shared" si="11"/>
        <v>30002</v>
      </c>
      <c r="V80" s="100" t="e">
        <f>VLOOKUP(T80,#REF!,2,FALSE)</f>
        <v>#REF!</v>
      </c>
      <c r="W80" s="100" t="e">
        <f>VLOOKUP(T80,#REF!,5,FALSE)</f>
        <v>#REF!</v>
      </c>
      <c r="X80" s="100">
        <f t="shared" si="12"/>
        <v>0</v>
      </c>
      <c r="Y80" s="100" t="e">
        <f>VLOOKUP(U80,#REF!,2,FALSE)</f>
        <v>#REF!</v>
      </c>
    </row>
    <row r="81" spans="1:25" ht="16.2" hidden="1" x14ac:dyDescent="0.4">
      <c r="A81" s="167">
        <v>42062</v>
      </c>
      <c r="B81" s="122" t="s">
        <v>225</v>
      </c>
      <c r="C81" s="150"/>
      <c r="E81" s="150">
        <v>252.58</v>
      </c>
      <c r="G81" s="151" t="s">
        <v>52</v>
      </c>
      <c r="H81" s="152">
        <v>498</v>
      </c>
      <c r="I81" s="153" t="s">
        <v>47</v>
      </c>
      <c r="K81" s="154">
        <v>600329829</v>
      </c>
      <c r="L81" s="153">
        <v>252.58</v>
      </c>
      <c r="M81" s="155"/>
      <c r="N81" s="122" t="str">
        <f t="shared" si="13"/>
        <v>B498 PRIME TIME RECRUITMENT</v>
      </c>
      <c r="O81" s="161">
        <f t="shared" si="8"/>
        <v>600329829</v>
      </c>
      <c r="P81" s="162" t="str">
        <f t="shared" si="7"/>
        <v/>
      </c>
      <c r="Q81" s="123">
        <f t="shared" si="9"/>
        <v>252.58</v>
      </c>
      <c r="R81" s="63" t="s">
        <v>54</v>
      </c>
      <c r="T81" s="100" t="str">
        <f t="shared" si="10"/>
        <v>9829</v>
      </c>
      <c r="U81" s="100" t="str">
        <f t="shared" si="11"/>
        <v>60032</v>
      </c>
      <c r="V81" s="100" t="e">
        <f>VLOOKUP(T81,#REF!,2,FALSE)</f>
        <v>#REF!</v>
      </c>
      <c r="W81" s="100" t="e">
        <f>VLOOKUP(T81,#REF!,5,FALSE)</f>
        <v>#REF!</v>
      </c>
      <c r="X81" s="100">
        <f t="shared" si="12"/>
        <v>0</v>
      </c>
      <c r="Y81" s="100" t="e">
        <f>VLOOKUP(U81,#REF!,2,FALSE)</f>
        <v>#REF!</v>
      </c>
    </row>
    <row r="82" spans="1:25" ht="16.2" hidden="1" x14ac:dyDescent="0.4">
      <c r="A82" s="167">
        <v>42062</v>
      </c>
      <c r="B82" s="122" t="s">
        <v>226</v>
      </c>
      <c r="C82" s="150"/>
      <c r="E82" s="150">
        <v>430.89</v>
      </c>
      <c r="G82" s="151" t="s">
        <v>52</v>
      </c>
      <c r="H82" s="152">
        <v>499</v>
      </c>
      <c r="I82" s="153" t="s">
        <v>47</v>
      </c>
      <c r="K82" s="154">
        <v>399060100</v>
      </c>
      <c r="L82" s="153">
        <v>430.89</v>
      </c>
      <c r="M82" s="155"/>
      <c r="N82" s="122" t="str">
        <f t="shared" si="13"/>
        <v>B499 PAUL LOVEDAY PAYROLL</v>
      </c>
      <c r="O82" s="161">
        <f t="shared" si="8"/>
        <v>399060100</v>
      </c>
      <c r="P82" s="162" t="str">
        <f t="shared" si="7"/>
        <v/>
      </c>
      <c r="Q82" s="123">
        <f t="shared" si="9"/>
        <v>430.89</v>
      </c>
      <c r="R82" s="63" t="s">
        <v>54</v>
      </c>
      <c r="T82" s="100" t="str">
        <f t="shared" si="10"/>
        <v>0100</v>
      </c>
      <c r="U82" s="100" t="str">
        <f t="shared" si="11"/>
        <v>39906</v>
      </c>
      <c r="V82" s="100" t="e">
        <f>VLOOKUP(T82,#REF!,2,FALSE)</f>
        <v>#REF!</v>
      </c>
      <c r="W82" s="100" t="e">
        <f>VLOOKUP(T82,#REF!,5,FALSE)</f>
        <v>#REF!</v>
      </c>
      <c r="X82" s="100">
        <f t="shared" si="12"/>
        <v>0</v>
      </c>
      <c r="Y82" s="100" t="e">
        <f>VLOOKUP(U82,#REF!,2,FALSE)</f>
        <v>#REF!</v>
      </c>
    </row>
    <row r="83" spans="1:25" ht="16.2" hidden="1" x14ac:dyDescent="0.4">
      <c r="A83" s="167">
        <v>42062</v>
      </c>
      <c r="B83" s="122" t="s">
        <v>227</v>
      </c>
      <c r="C83" s="150"/>
      <c r="E83" s="150">
        <v>642</v>
      </c>
      <c r="G83" s="151" t="s">
        <v>52</v>
      </c>
      <c r="H83" s="152">
        <v>500</v>
      </c>
      <c r="I83" s="153" t="s">
        <v>47</v>
      </c>
      <c r="K83" s="154">
        <v>299010100</v>
      </c>
      <c r="L83" s="153">
        <v>642</v>
      </c>
      <c r="M83" s="155"/>
      <c r="N83" s="122" t="str">
        <f t="shared" si="13"/>
        <v>B500 LESLIE WRIGHT PAYROLL</v>
      </c>
      <c r="O83" s="161">
        <f t="shared" si="8"/>
        <v>299010100</v>
      </c>
      <c r="P83" s="162" t="str">
        <f t="shared" si="7"/>
        <v/>
      </c>
      <c r="Q83" s="123">
        <f t="shared" si="9"/>
        <v>642</v>
      </c>
      <c r="R83" s="63" t="s">
        <v>54</v>
      </c>
      <c r="T83" s="100" t="str">
        <f t="shared" si="10"/>
        <v>0100</v>
      </c>
      <c r="U83" s="100" t="str">
        <f t="shared" si="11"/>
        <v>29901</v>
      </c>
      <c r="V83" s="100" t="e">
        <f>VLOOKUP(T83,#REF!,2,FALSE)</f>
        <v>#REF!</v>
      </c>
      <c r="W83" s="100" t="e">
        <f>VLOOKUP(T83,#REF!,5,FALSE)</f>
        <v>#REF!</v>
      </c>
      <c r="X83" s="100">
        <f t="shared" si="12"/>
        <v>0</v>
      </c>
      <c r="Y83" s="100" t="e">
        <f>VLOOKUP(U83,#REF!,2,FALSE)</f>
        <v>#REF!</v>
      </c>
    </row>
    <row r="84" spans="1:25" ht="16.2" x14ac:dyDescent="0.4">
      <c r="A84" s="167">
        <v>42062</v>
      </c>
      <c r="B84" s="122" t="s">
        <v>228</v>
      </c>
      <c r="C84" s="150"/>
      <c r="E84" s="150">
        <v>1646.83</v>
      </c>
      <c r="G84" s="151" t="s">
        <v>52</v>
      </c>
      <c r="H84" s="152">
        <v>501</v>
      </c>
      <c r="K84" s="154">
        <v>303012701</v>
      </c>
      <c r="L84" s="153">
        <v>1006.85</v>
      </c>
      <c r="M84" s="155"/>
      <c r="N84" s="122" t="str">
        <f t="shared" si="13"/>
        <v>B501ROYAL MAIL MIDLAND</v>
      </c>
      <c r="O84" s="161">
        <f t="shared" si="8"/>
        <v>303012701</v>
      </c>
      <c r="P84" s="162" t="str">
        <f t="shared" si="7"/>
        <v/>
      </c>
      <c r="Q84" s="123">
        <f t="shared" si="9"/>
        <v>1006.85</v>
      </c>
      <c r="R84" s="63" t="s">
        <v>54</v>
      </c>
      <c r="T84" s="100" t="str">
        <f t="shared" si="10"/>
        <v>2701</v>
      </c>
      <c r="U84" s="100" t="str">
        <f t="shared" si="11"/>
        <v>30301</v>
      </c>
      <c r="V84" s="100" t="e">
        <f>VLOOKUP(T84,#REF!,2,FALSE)</f>
        <v>#REF!</v>
      </c>
      <c r="W84" s="100" t="e">
        <f>VLOOKUP(T84,#REF!,5,FALSE)</f>
        <v>#REF!</v>
      </c>
      <c r="X84" s="100">
        <f t="shared" si="12"/>
        <v>0</v>
      </c>
      <c r="Y84" s="100" t="e">
        <f>VLOOKUP(U84,#REF!,2,FALSE)</f>
        <v>#REF!</v>
      </c>
    </row>
    <row r="85" spans="1:25" ht="16.2" hidden="1" x14ac:dyDescent="0.4">
      <c r="A85" s="167">
        <v>42062</v>
      </c>
      <c r="B85" s="122" t="s">
        <v>228</v>
      </c>
      <c r="C85" s="150"/>
      <c r="E85" s="150"/>
      <c r="G85" s="151" t="s">
        <v>52</v>
      </c>
      <c r="H85" s="152">
        <v>501</v>
      </c>
      <c r="K85" s="154">
        <v>303022701</v>
      </c>
      <c r="L85" s="153">
        <v>12.6</v>
      </c>
      <c r="M85" s="155"/>
      <c r="N85" s="122" t="str">
        <f t="shared" si="13"/>
        <v>B501ROYAL MAIL MIDLAND</v>
      </c>
      <c r="O85" s="161">
        <f t="shared" si="8"/>
        <v>303022701</v>
      </c>
      <c r="P85" s="162" t="str">
        <f t="shared" si="7"/>
        <v/>
      </c>
      <c r="Q85" s="123">
        <f t="shared" si="9"/>
        <v>12.6</v>
      </c>
      <c r="R85" s="63" t="s">
        <v>54</v>
      </c>
      <c r="T85" s="100" t="str">
        <f t="shared" si="10"/>
        <v>2701</v>
      </c>
      <c r="U85" s="100" t="str">
        <f t="shared" si="11"/>
        <v>30302</v>
      </c>
      <c r="V85" s="100" t="e">
        <f>VLOOKUP(T85,#REF!,2,FALSE)</f>
        <v>#REF!</v>
      </c>
      <c r="W85" s="100" t="e">
        <f>VLOOKUP(T85,#REF!,5,FALSE)</f>
        <v>#REF!</v>
      </c>
      <c r="X85" s="100" t="str">
        <f t="shared" si="12"/>
        <v>Yes</v>
      </c>
      <c r="Y85" s="100" t="e">
        <f>VLOOKUP(U85,#REF!,2,FALSE)</f>
        <v>#REF!</v>
      </c>
    </row>
    <row r="86" spans="1:25" ht="16.2" x14ac:dyDescent="0.4">
      <c r="A86" s="167">
        <v>42062</v>
      </c>
      <c r="B86" s="122" t="s">
        <v>228</v>
      </c>
      <c r="C86" s="150"/>
      <c r="E86" s="150"/>
      <c r="G86" s="151" t="s">
        <v>52</v>
      </c>
      <c r="H86" s="152">
        <v>501</v>
      </c>
      <c r="K86" s="154">
        <v>303032701</v>
      </c>
      <c r="L86" s="153">
        <v>352.91</v>
      </c>
      <c r="M86" s="155"/>
      <c r="N86" s="122" t="str">
        <f t="shared" si="13"/>
        <v>B501ROYAL MAIL MIDLAND</v>
      </c>
      <c r="O86" s="161">
        <f t="shared" si="8"/>
        <v>303032701</v>
      </c>
      <c r="P86" s="162" t="str">
        <f t="shared" si="7"/>
        <v/>
      </c>
      <c r="Q86" s="123">
        <f t="shared" si="9"/>
        <v>352.91</v>
      </c>
      <c r="R86" s="63" t="s">
        <v>54</v>
      </c>
      <c r="T86" s="100" t="str">
        <f t="shared" si="10"/>
        <v>2701</v>
      </c>
      <c r="U86" s="100" t="str">
        <f t="shared" si="11"/>
        <v>30303</v>
      </c>
      <c r="V86" s="100" t="e">
        <f>VLOOKUP(T86,#REF!,2,FALSE)</f>
        <v>#REF!</v>
      </c>
      <c r="W86" s="100" t="e">
        <f>VLOOKUP(T86,#REF!,5,FALSE)</f>
        <v>#REF!</v>
      </c>
      <c r="X86" s="100">
        <f t="shared" si="12"/>
        <v>0</v>
      </c>
      <c r="Y86" s="100" t="e">
        <f>VLOOKUP(U86,#REF!,2,FALSE)</f>
        <v>#REF!</v>
      </c>
    </row>
    <row r="87" spans="1:25" ht="16.2" hidden="1" x14ac:dyDescent="0.4">
      <c r="A87" s="167">
        <v>42062</v>
      </c>
      <c r="B87" s="122" t="s">
        <v>229</v>
      </c>
      <c r="C87" s="150"/>
      <c r="E87" s="150"/>
      <c r="G87" s="151" t="s">
        <v>52</v>
      </c>
      <c r="H87" s="152">
        <v>501</v>
      </c>
      <c r="K87" s="154">
        <v>600165005</v>
      </c>
      <c r="L87" s="153">
        <v>274.47000000000003</v>
      </c>
      <c r="M87" s="155"/>
      <c r="N87" s="122" t="str">
        <f t="shared" si="13"/>
        <v>B501ROYAL MAIL VAT</v>
      </c>
      <c r="O87" s="161">
        <f t="shared" si="8"/>
        <v>600165005</v>
      </c>
      <c r="P87" s="162" t="str">
        <f t="shared" si="7"/>
        <v/>
      </c>
      <c r="Q87" s="123">
        <f t="shared" si="9"/>
        <v>274.47000000000003</v>
      </c>
      <c r="R87" s="63" t="s">
        <v>54</v>
      </c>
      <c r="T87" s="100" t="str">
        <f t="shared" si="10"/>
        <v>5005</v>
      </c>
      <c r="U87" s="100" t="str">
        <f t="shared" si="11"/>
        <v>60016</v>
      </c>
      <c r="V87" s="100" t="e">
        <f>VLOOKUP(T87,#REF!,2,FALSE)</f>
        <v>#REF!</v>
      </c>
      <c r="W87" s="100" t="e">
        <f>VLOOKUP(T87,#REF!,5,FALSE)</f>
        <v>#REF!</v>
      </c>
      <c r="X87" s="100">
        <f t="shared" si="12"/>
        <v>0</v>
      </c>
      <c r="Y87" s="100" t="e">
        <f>VLOOKUP(U87,#REF!,2,FALSE)</f>
        <v>#REF!</v>
      </c>
    </row>
    <row r="88" spans="1:25" x14ac:dyDescent="0.3">
      <c r="I88" s="153" t="s">
        <v>47</v>
      </c>
    </row>
    <row r="89" spans="1:25" x14ac:dyDescent="0.3">
      <c r="I89" s="153" t="s">
        <v>47</v>
      </c>
    </row>
    <row r="90" spans="1:25" x14ac:dyDescent="0.3">
      <c r="I90" s="153" t="s">
        <v>47</v>
      </c>
    </row>
    <row r="91" spans="1:25" x14ac:dyDescent="0.3">
      <c r="I91" s="153" t="s">
        <v>47</v>
      </c>
    </row>
    <row r="92" spans="1:25" x14ac:dyDescent="0.3">
      <c r="I92" s="153" t="s">
        <v>47</v>
      </c>
    </row>
    <row r="93" spans="1:25" x14ac:dyDescent="0.3">
      <c r="I93" s="153" t="s">
        <v>47</v>
      </c>
    </row>
    <row r="94" spans="1:25" x14ac:dyDescent="0.3">
      <c r="I94" s="153" t="s">
        <v>47</v>
      </c>
    </row>
    <row r="95" spans="1:25" x14ac:dyDescent="0.3">
      <c r="I95" s="153" t="s">
        <v>47</v>
      </c>
    </row>
    <row r="96" spans="1:25" x14ac:dyDescent="0.3">
      <c r="I96" s="153" t="s">
        <v>47</v>
      </c>
    </row>
    <row r="97" spans="9:9" x14ac:dyDescent="0.3">
      <c r="I97" s="153" t="s">
        <v>47</v>
      </c>
    </row>
    <row r="98" spans="9:9" x14ac:dyDescent="0.3">
      <c r="I98" s="153" t="s">
        <v>47</v>
      </c>
    </row>
    <row r="99" spans="9:9" x14ac:dyDescent="0.3">
      <c r="I99" s="153" t="s">
        <v>47</v>
      </c>
    </row>
    <row r="100" spans="9:9" x14ac:dyDescent="0.3">
      <c r="I100" s="153" t="s">
        <v>47</v>
      </c>
    </row>
    <row r="101" spans="9:9" x14ac:dyDescent="0.3">
      <c r="I101" s="153" t="s">
        <v>47</v>
      </c>
    </row>
    <row r="102" spans="9:9" x14ac:dyDescent="0.3">
      <c r="I102" s="153" t="s">
        <v>47</v>
      </c>
    </row>
    <row r="103" spans="9:9" x14ac:dyDescent="0.3">
      <c r="I103" s="153" t="s">
        <v>47</v>
      </c>
    </row>
    <row r="104" spans="9:9" x14ac:dyDescent="0.3">
      <c r="I104" s="153" t="s">
        <v>47</v>
      </c>
    </row>
    <row r="105" spans="9:9" x14ac:dyDescent="0.3">
      <c r="I105" s="153" t="s">
        <v>47</v>
      </c>
    </row>
    <row r="106" spans="9:9" x14ac:dyDescent="0.3">
      <c r="I106" s="153" t="s">
        <v>47</v>
      </c>
    </row>
    <row r="107" spans="9:9" x14ac:dyDescent="0.3">
      <c r="I107" s="153" t="s">
        <v>47</v>
      </c>
    </row>
    <row r="108" spans="9:9" x14ac:dyDescent="0.3">
      <c r="I108" s="153" t="s">
        <v>47</v>
      </c>
    </row>
    <row r="109" spans="9:9" x14ac:dyDescent="0.3">
      <c r="I109" s="153" t="s">
        <v>47</v>
      </c>
    </row>
    <row r="110" spans="9:9" x14ac:dyDescent="0.3">
      <c r="I110" s="153" t="s">
        <v>47</v>
      </c>
    </row>
    <row r="111" spans="9:9" x14ac:dyDescent="0.3">
      <c r="I111" s="153" t="s">
        <v>47</v>
      </c>
    </row>
    <row r="112" spans="9:9" x14ac:dyDescent="0.3">
      <c r="I112" s="153" t="s">
        <v>47</v>
      </c>
    </row>
    <row r="113" spans="9:9" x14ac:dyDescent="0.3">
      <c r="I113" s="153" t="s">
        <v>47</v>
      </c>
    </row>
    <row r="114" spans="9:9" x14ac:dyDescent="0.3">
      <c r="I114" s="153" t="s">
        <v>47</v>
      </c>
    </row>
    <row r="115" spans="9:9" x14ac:dyDescent="0.3">
      <c r="I115" s="153" t="s">
        <v>47</v>
      </c>
    </row>
    <row r="116" spans="9:9" x14ac:dyDescent="0.3">
      <c r="I116" s="153" t="s">
        <v>47</v>
      </c>
    </row>
    <row r="117" spans="9:9" x14ac:dyDescent="0.3">
      <c r="I117" s="153" t="s">
        <v>47</v>
      </c>
    </row>
    <row r="118" spans="9:9" x14ac:dyDescent="0.3">
      <c r="I118" s="153" t="s">
        <v>47</v>
      </c>
    </row>
    <row r="119" spans="9:9" x14ac:dyDescent="0.3">
      <c r="I119" s="153" t="s">
        <v>47</v>
      </c>
    </row>
    <row r="120" spans="9:9" x14ac:dyDescent="0.3">
      <c r="I120" s="153" t="s">
        <v>47</v>
      </c>
    </row>
    <row r="121" spans="9:9" x14ac:dyDescent="0.3">
      <c r="I121" s="153" t="s">
        <v>47</v>
      </c>
    </row>
    <row r="122" spans="9:9" x14ac:dyDescent="0.3">
      <c r="I122" s="153" t="s">
        <v>47</v>
      </c>
    </row>
    <row r="123" spans="9:9" x14ac:dyDescent="0.3">
      <c r="I123" s="153" t="s">
        <v>47</v>
      </c>
    </row>
    <row r="124" spans="9:9" x14ac:dyDescent="0.3">
      <c r="I124" s="153" t="s">
        <v>47</v>
      </c>
    </row>
    <row r="125" spans="9:9" x14ac:dyDescent="0.3">
      <c r="I125" s="153" t="s">
        <v>47</v>
      </c>
    </row>
    <row r="126" spans="9:9" x14ac:dyDescent="0.3">
      <c r="I126" s="153" t="s">
        <v>47</v>
      </c>
    </row>
    <row r="127" spans="9:9" x14ac:dyDescent="0.3">
      <c r="I127" s="153" t="s">
        <v>47</v>
      </c>
    </row>
    <row r="128" spans="9:9" x14ac:dyDescent="0.3">
      <c r="I128" s="153" t="s">
        <v>47</v>
      </c>
    </row>
    <row r="129" spans="9:9" x14ac:dyDescent="0.3">
      <c r="I129" s="153" t="s">
        <v>47</v>
      </c>
    </row>
    <row r="130" spans="9:9" x14ac:dyDescent="0.3">
      <c r="I130" s="153" t="s">
        <v>47</v>
      </c>
    </row>
    <row r="131" spans="9:9" x14ac:dyDescent="0.3">
      <c r="I131" s="153" t="s">
        <v>47</v>
      </c>
    </row>
    <row r="132" spans="9:9" x14ac:dyDescent="0.3">
      <c r="I132" s="153" t="s">
        <v>47</v>
      </c>
    </row>
    <row r="133" spans="9:9" x14ac:dyDescent="0.3">
      <c r="I133" s="153" t="s">
        <v>47</v>
      </c>
    </row>
    <row r="134" spans="9:9" x14ac:dyDescent="0.3">
      <c r="I134" s="153" t="s">
        <v>47</v>
      </c>
    </row>
    <row r="135" spans="9:9" x14ac:dyDescent="0.3">
      <c r="I135" s="153" t="s">
        <v>47</v>
      </c>
    </row>
    <row r="136" spans="9:9" x14ac:dyDescent="0.3">
      <c r="I136" s="153" t="s">
        <v>47</v>
      </c>
    </row>
    <row r="137" spans="9:9" x14ac:dyDescent="0.3">
      <c r="I137" s="153" t="s">
        <v>47</v>
      </c>
    </row>
    <row r="138" spans="9:9" x14ac:dyDescent="0.3">
      <c r="I138" s="153" t="s">
        <v>47</v>
      </c>
    </row>
    <row r="139" spans="9:9" x14ac:dyDescent="0.3">
      <c r="I139" s="153" t="s">
        <v>47</v>
      </c>
    </row>
    <row r="140" spans="9:9" x14ac:dyDescent="0.3">
      <c r="I140" s="153" t="s">
        <v>47</v>
      </c>
    </row>
    <row r="141" spans="9:9" x14ac:dyDescent="0.3">
      <c r="I141" s="153" t="s">
        <v>47</v>
      </c>
    </row>
    <row r="142" spans="9:9" x14ac:dyDescent="0.3">
      <c r="I142" s="153" t="s">
        <v>47</v>
      </c>
    </row>
    <row r="143" spans="9:9" x14ac:dyDescent="0.3">
      <c r="I143" s="153" t="s">
        <v>47</v>
      </c>
    </row>
    <row r="144" spans="9:9" x14ac:dyDescent="0.3">
      <c r="I144" s="153" t="s">
        <v>47</v>
      </c>
    </row>
    <row r="145" spans="9:9" x14ac:dyDescent="0.3">
      <c r="I145" s="153" t="s">
        <v>47</v>
      </c>
    </row>
    <row r="146" spans="9:9" x14ac:dyDescent="0.3">
      <c r="I146" s="153" t="s">
        <v>47</v>
      </c>
    </row>
    <row r="147" spans="9:9" x14ac:dyDescent="0.3">
      <c r="I147" s="153" t="s">
        <v>47</v>
      </c>
    </row>
    <row r="148" spans="9:9" x14ac:dyDescent="0.3">
      <c r="I148" s="153" t="s">
        <v>47</v>
      </c>
    </row>
    <row r="149" spans="9:9" x14ac:dyDescent="0.3">
      <c r="I149" s="153" t="s">
        <v>47</v>
      </c>
    </row>
    <row r="150" spans="9:9" x14ac:dyDescent="0.3">
      <c r="I150" s="153" t="s">
        <v>47</v>
      </c>
    </row>
    <row r="151" spans="9:9" x14ac:dyDescent="0.3">
      <c r="I151" s="153" t="s">
        <v>47</v>
      </c>
    </row>
    <row r="152" spans="9:9" x14ac:dyDescent="0.3">
      <c r="I152" s="153" t="s">
        <v>47</v>
      </c>
    </row>
    <row r="153" spans="9:9" x14ac:dyDescent="0.3">
      <c r="I153" s="153" t="s">
        <v>47</v>
      </c>
    </row>
    <row r="154" spans="9:9" x14ac:dyDescent="0.3">
      <c r="I154" s="153" t="s">
        <v>47</v>
      </c>
    </row>
    <row r="155" spans="9:9" x14ac:dyDescent="0.3">
      <c r="I155" s="153" t="s">
        <v>47</v>
      </c>
    </row>
    <row r="156" spans="9:9" x14ac:dyDescent="0.3">
      <c r="I156" s="153" t="s">
        <v>47</v>
      </c>
    </row>
    <row r="157" spans="9:9" x14ac:dyDescent="0.3">
      <c r="I157" s="153" t="s">
        <v>47</v>
      </c>
    </row>
    <row r="158" spans="9:9" x14ac:dyDescent="0.3">
      <c r="I158" s="153" t="s">
        <v>47</v>
      </c>
    </row>
    <row r="159" spans="9:9" x14ac:dyDescent="0.3">
      <c r="I159" s="153" t="s">
        <v>47</v>
      </c>
    </row>
    <row r="160" spans="9:9" x14ac:dyDescent="0.3">
      <c r="I160" s="153" t="s">
        <v>47</v>
      </c>
    </row>
    <row r="161" spans="9:9" x14ac:dyDescent="0.3">
      <c r="I161" s="153" t="s">
        <v>47</v>
      </c>
    </row>
    <row r="162" spans="9:9" x14ac:dyDescent="0.3">
      <c r="I162" s="153" t="s">
        <v>47</v>
      </c>
    </row>
    <row r="163" spans="9:9" x14ac:dyDescent="0.3">
      <c r="I163" s="153" t="s">
        <v>47</v>
      </c>
    </row>
    <row r="164" spans="9:9" x14ac:dyDescent="0.3">
      <c r="I164" s="153" t="s">
        <v>47</v>
      </c>
    </row>
    <row r="165" spans="9:9" x14ac:dyDescent="0.3">
      <c r="I165" s="153" t="s">
        <v>47</v>
      </c>
    </row>
    <row r="166" spans="9:9" x14ac:dyDescent="0.3">
      <c r="I166" s="153" t="s">
        <v>47</v>
      </c>
    </row>
  </sheetData>
  <autoFilter ref="A6:AC216" xr:uid="{00000000-0009-0000-0000-000008000000}">
    <filterColumn colId="22">
      <filters>
        <filter val="#N/A"/>
      </filters>
    </filterColumn>
    <filterColumn colId="23">
      <filters>
        <filter val="0"/>
      </filters>
    </filterColumn>
  </autoFilter>
  <mergeCells count="5">
    <mergeCell ref="A1:M1"/>
    <mergeCell ref="A2:M2"/>
    <mergeCell ref="G3:M3"/>
    <mergeCell ref="G4:H4"/>
    <mergeCell ref="N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7" tint="0.39997558519241921"/>
  </sheetPr>
  <dimension ref="A1:Z193"/>
  <sheetViews>
    <sheetView topLeftCell="X1" workbookViewId="0">
      <selection activeCell="H1481" sqref="H1481"/>
    </sheetView>
  </sheetViews>
  <sheetFormatPr defaultColWidth="9.109375" defaultRowHeight="13.8" x14ac:dyDescent="0.3"/>
  <cols>
    <col min="1" max="1" width="10" style="167" customWidth="1"/>
    <col min="2" max="2" width="29.33203125" style="122" customWidth="1"/>
    <col min="3" max="3" width="10.6640625" style="124" customWidth="1"/>
    <col min="4" max="4" width="13.33203125" style="124" customWidth="1"/>
    <col min="5" max="5" width="14.88671875" style="124" bestFit="1" customWidth="1"/>
    <col min="6" max="6" width="14.5546875" style="124" customWidth="1"/>
    <col min="7" max="7" width="14.44140625" style="124" customWidth="1"/>
    <col min="8" max="8" width="4.5546875" style="164" customWidth="1"/>
    <col min="9" max="9" width="7.33203125" style="165" customWidth="1"/>
    <col min="10" max="10" width="3.33203125" style="153" customWidth="1"/>
    <col min="11" max="11" width="14.33203125" style="153" customWidth="1"/>
    <col min="12" max="12" width="13.33203125" style="166" customWidth="1"/>
    <col min="13" max="13" width="14.44140625" style="153" customWidth="1"/>
    <col min="14" max="14" width="13.33203125" style="153" bestFit="1" customWidth="1"/>
    <col min="15" max="15" width="27.44140625" style="122" bestFit="1" customWidth="1"/>
    <col min="16" max="16" width="10.5546875" style="122" bestFit="1" customWidth="1"/>
    <col min="17" max="17" width="8.88671875" style="122"/>
    <col min="18" max="18" width="11.6640625" style="123" customWidth="1"/>
    <col min="19" max="19" width="8.88671875" style="122"/>
    <col min="20" max="20" width="3.109375" style="10" customWidth="1"/>
    <col min="21" max="22" width="9.109375" style="105"/>
    <col min="23" max="23" width="28.5546875" style="105" bestFit="1" customWidth="1"/>
    <col min="24" max="26" width="9.109375" style="105"/>
    <col min="27" max="16384" width="9.109375" style="10"/>
  </cols>
  <sheetData>
    <row r="1" spans="1:26" ht="18.75" customHeight="1" x14ac:dyDescent="0.3">
      <c r="A1" s="191" t="s">
        <v>85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26" ht="18.75" customHeight="1" x14ac:dyDescent="0.3">
      <c r="A2" s="192">
        <v>42064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26" ht="18.75" customHeight="1" x14ac:dyDescent="0.3">
      <c r="H3" s="193" t="s">
        <v>105</v>
      </c>
      <c r="I3" s="194"/>
      <c r="J3" s="194"/>
      <c r="K3" s="194"/>
      <c r="L3" s="194"/>
      <c r="M3" s="194"/>
      <c r="N3" s="195"/>
    </row>
    <row r="4" spans="1:26" ht="18.75" customHeight="1" x14ac:dyDescent="0.25">
      <c r="A4" s="168" t="s">
        <v>45</v>
      </c>
      <c r="B4" s="169" t="s">
        <v>148</v>
      </c>
      <c r="C4" s="126" t="s">
        <v>149</v>
      </c>
      <c r="D4" s="125" t="s">
        <v>106</v>
      </c>
      <c r="E4" s="126" t="s">
        <v>107</v>
      </c>
      <c r="F4" s="170" t="s">
        <v>2</v>
      </c>
      <c r="G4" s="125" t="s">
        <v>108</v>
      </c>
      <c r="H4" s="196" t="s">
        <v>109</v>
      </c>
      <c r="I4" s="196"/>
      <c r="J4" s="127" t="s">
        <v>110</v>
      </c>
      <c r="K4" s="128" t="s">
        <v>111</v>
      </c>
      <c r="L4" s="129" t="s">
        <v>112</v>
      </c>
      <c r="M4" s="128" t="s">
        <v>43</v>
      </c>
      <c r="N4" s="130" t="s">
        <v>44</v>
      </c>
      <c r="O4" s="131"/>
      <c r="P4" s="131"/>
      <c r="Q4" s="131"/>
      <c r="R4" s="132"/>
      <c r="S4" s="131"/>
    </row>
    <row r="5" spans="1:26" ht="18.75" customHeight="1" x14ac:dyDescent="0.25">
      <c r="A5" s="171"/>
      <c r="B5" s="169"/>
      <c r="C5" s="134" t="s">
        <v>150</v>
      </c>
      <c r="D5" s="133" t="s">
        <v>113</v>
      </c>
      <c r="E5" s="134" t="s">
        <v>114</v>
      </c>
      <c r="F5" s="172" t="s">
        <v>134</v>
      </c>
      <c r="G5" s="133"/>
      <c r="H5" s="135" t="s">
        <v>52</v>
      </c>
      <c r="I5" s="136" t="s">
        <v>115</v>
      </c>
      <c r="J5" s="137"/>
      <c r="K5" s="138"/>
      <c r="L5" s="139"/>
      <c r="M5" s="140"/>
      <c r="N5" s="141"/>
      <c r="O5" s="197" t="s">
        <v>46</v>
      </c>
      <c r="P5" s="197"/>
      <c r="Q5" s="197"/>
      <c r="R5" s="197"/>
      <c r="S5" s="197"/>
      <c r="X5" s="105" t="s">
        <v>88</v>
      </c>
    </row>
    <row r="6" spans="1:26" ht="18.75" customHeight="1" thickBot="1" x14ac:dyDescent="0.3">
      <c r="A6" s="173"/>
      <c r="B6" s="174"/>
      <c r="C6" s="143" t="s">
        <v>12</v>
      </c>
      <c r="D6" s="142" t="s">
        <v>12</v>
      </c>
      <c r="E6" s="143" t="s">
        <v>12</v>
      </c>
      <c r="F6" s="175"/>
      <c r="G6" s="142" t="s">
        <v>12</v>
      </c>
      <c r="H6" s="144"/>
      <c r="I6" s="145"/>
      <c r="J6" s="146"/>
      <c r="K6" s="146"/>
      <c r="L6" s="147" t="s">
        <v>12</v>
      </c>
      <c r="M6" s="146" t="s">
        <v>12</v>
      </c>
      <c r="N6" s="144" t="s">
        <v>12</v>
      </c>
      <c r="O6" s="148" t="s">
        <v>48</v>
      </c>
      <c r="P6" s="148" t="s">
        <v>49</v>
      </c>
      <c r="Q6" s="148" t="s">
        <v>50</v>
      </c>
      <c r="R6" s="149" t="s">
        <v>39</v>
      </c>
      <c r="S6" s="148" t="s">
        <v>51</v>
      </c>
      <c r="U6" s="105" t="s">
        <v>86</v>
      </c>
      <c r="V6" s="105" t="s">
        <v>90</v>
      </c>
      <c r="W6" s="105" t="s">
        <v>0</v>
      </c>
      <c r="X6" s="105" t="s">
        <v>3</v>
      </c>
      <c r="Y6" s="105" t="s">
        <v>3</v>
      </c>
      <c r="Z6" s="105" t="s">
        <v>13</v>
      </c>
    </row>
    <row r="7" spans="1:26" ht="16.5" hidden="1" customHeight="1" x14ac:dyDescent="0.4">
      <c r="A7" s="167">
        <v>42093</v>
      </c>
      <c r="B7" s="122" t="s">
        <v>151</v>
      </c>
      <c r="C7" s="150">
        <v>3763.21</v>
      </c>
      <c r="D7" s="156"/>
      <c r="E7" s="157"/>
      <c r="F7" s="176">
        <f t="shared" ref="F7:F58" si="0">SUM(C7:E7)</f>
        <v>3763.21</v>
      </c>
      <c r="G7" s="156"/>
      <c r="H7" s="151" t="s">
        <v>52</v>
      </c>
      <c r="I7" s="158" t="s">
        <v>116</v>
      </c>
      <c r="J7" s="159"/>
      <c r="K7" s="159"/>
      <c r="L7" s="154">
        <v>600255064</v>
      </c>
      <c r="M7" s="153">
        <f>SUM(C7:C7)</f>
        <v>3763.21</v>
      </c>
      <c r="N7" s="155"/>
      <c r="O7" s="122" t="str">
        <f>CONCATENATE(,H7,I7,J7,K7,B7)</f>
        <v>BSantGROUP TREASURY</v>
      </c>
      <c r="P7" s="161">
        <f>+L7</f>
        <v>600255064</v>
      </c>
      <c r="Q7" s="162" t="str">
        <f>IF(M7&gt;0,""," ")</f>
        <v/>
      </c>
      <c r="R7" s="123">
        <f>+M7+N7</f>
        <v>3763.21</v>
      </c>
      <c r="S7" s="63" t="s">
        <v>54</v>
      </c>
      <c r="U7" s="105" t="str">
        <f t="shared" ref="U7:U58" si="1">RIGHT(P7,4)</f>
        <v>5064</v>
      </c>
      <c r="V7" s="105" t="str">
        <f t="shared" ref="V7:V45" si="2">LEFT(P7,5)</f>
        <v>60025</v>
      </c>
      <c r="W7" s="105" t="e">
        <f>VLOOKUP(U7,#REF!,2,FALSE)</f>
        <v>#REF!</v>
      </c>
      <c r="X7" s="105" t="e">
        <f>VLOOKUP(U7,#REF!,5,FALSE)</f>
        <v>#REF!</v>
      </c>
      <c r="Y7" s="105">
        <f>IF(R7&gt;250,,"Yes")</f>
        <v>0</v>
      </c>
      <c r="Z7" s="105" t="e">
        <f>VLOOKUP(V7,#REF!,2,FALSE)</f>
        <v>#REF!</v>
      </c>
    </row>
    <row r="8" spans="1:26" ht="16.5" hidden="1" customHeight="1" x14ac:dyDescent="0.4">
      <c r="A8" s="167">
        <v>42067</v>
      </c>
      <c r="B8" s="122" t="s">
        <v>152</v>
      </c>
      <c r="C8" s="150"/>
      <c r="D8" s="124">
        <v>153.56</v>
      </c>
      <c r="E8" s="157"/>
      <c r="F8" s="176">
        <f t="shared" si="0"/>
        <v>153.56</v>
      </c>
      <c r="G8" s="156"/>
      <c r="H8" s="151" t="s">
        <v>52</v>
      </c>
      <c r="I8" s="158">
        <v>516</v>
      </c>
      <c r="J8" s="159"/>
      <c r="K8" s="159"/>
      <c r="L8" s="154" t="s">
        <v>117</v>
      </c>
      <c r="M8" s="153">
        <f>D8</f>
        <v>153.56</v>
      </c>
      <c r="N8" s="155"/>
      <c r="O8" s="122" t="str">
        <f>CONCATENATE(,H8,I8,J8,K8,B8)</f>
        <v>B516UNPAID DD - HG/GM HARGET</v>
      </c>
      <c r="P8" s="161" t="str">
        <f>+L8</f>
        <v>68001 9080</v>
      </c>
      <c r="Q8" s="162" t="str">
        <f>IF(M8&gt;0,""," ")</f>
        <v/>
      </c>
      <c r="R8" s="123">
        <f>+M8+N8</f>
        <v>153.56</v>
      </c>
      <c r="S8" s="63" t="s">
        <v>54</v>
      </c>
      <c r="U8" s="105" t="str">
        <f t="shared" si="1"/>
        <v>9080</v>
      </c>
      <c r="V8" s="105" t="str">
        <f t="shared" si="2"/>
        <v>68001</v>
      </c>
      <c r="W8" s="105" t="e">
        <f>VLOOKUP(U8,#REF!,2,FALSE)</f>
        <v>#REF!</v>
      </c>
      <c r="X8" s="105" t="e">
        <f>VLOOKUP(U8,#REF!,5,FALSE)</f>
        <v>#REF!</v>
      </c>
      <c r="Y8" s="105" t="str">
        <f t="shared" ref="Y8:Y71" si="3">IF(R8&gt;250,,"Yes")</f>
        <v>Yes</v>
      </c>
      <c r="Z8" s="105" t="e">
        <f>VLOOKUP(V8,#REF!,2,FALSE)</f>
        <v>#REF!</v>
      </c>
    </row>
    <row r="9" spans="1:26" ht="16.5" hidden="1" customHeight="1" x14ac:dyDescent="0.4">
      <c r="A9" s="167">
        <v>42067</v>
      </c>
      <c r="B9" s="122" t="s">
        <v>153</v>
      </c>
      <c r="C9" s="150"/>
      <c r="D9" s="124">
        <v>92.26</v>
      </c>
      <c r="E9" s="157"/>
      <c r="F9" s="176">
        <f t="shared" si="0"/>
        <v>92.26</v>
      </c>
      <c r="G9" s="156"/>
      <c r="H9" s="151" t="s">
        <v>52</v>
      </c>
      <c r="I9" s="158">
        <v>516</v>
      </c>
      <c r="J9" s="159"/>
      <c r="K9" s="159"/>
      <c r="L9" s="154" t="s">
        <v>117</v>
      </c>
      <c r="M9" s="153">
        <f t="shared" ref="M9:M17" si="4">D9</f>
        <v>92.26</v>
      </c>
      <c r="N9" s="155"/>
      <c r="O9" s="122" t="str">
        <f t="shared" ref="O9:O72" si="5">CONCATENATE(,H9,I9,J9,K9,B9)</f>
        <v>B516UNPAID DD - ANGELA JOY HEARNE</v>
      </c>
      <c r="P9" s="161" t="str">
        <f t="shared" ref="P9:P26" si="6">+L9</f>
        <v>68001 9080</v>
      </c>
      <c r="Q9" s="162" t="str">
        <f t="shared" ref="Q9:Q26" si="7">IF(M9&gt;0,""," ")</f>
        <v/>
      </c>
      <c r="R9" s="123">
        <f t="shared" ref="R9:R26" si="8">+M9+N9</f>
        <v>92.26</v>
      </c>
      <c r="S9" s="63" t="s">
        <v>54</v>
      </c>
      <c r="U9" s="105" t="str">
        <f t="shared" si="1"/>
        <v>9080</v>
      </c>
      <c r="V9" s="105" t="str">
        <f t="shared" si="2"/>
        <v>68001</v>
      </c>
      <c r="W9" s="105" t="e">
        <f>VLOOKUP(U9,#REF!,2,FALSE)</f>
        <v>#REF!</v>
      </c>
      <c r="X9" s="105" t="e">
        <f>VLOOKUP(U9,#REF!,5,FALSE)</f>
        <v>#REF!</v>
      </c>
      <c r="Y9" s="105" t="str">
        <f t="shared" si="3"/>
        <v>Yes</v>
      </c>
      <c r="Z9" s="105" t="e">
        <f>VLOOKUP(V9,#REF!,2,FALSE)</f>
        <v>#REF!</v>
      </c>
    </row>
    <row r="10" spans="1:26" ht="16.5" hidden="1" customHeight="1" x14ac:dyDescent="0.4">
      <c r="A10" s="167">
        <v>42067</v>
      </c>
      <c r="B10" s="122" t="s">
        <v>154</v>
      </c>
      <c r="C10" s="150"/>
      <c r="D10" s="124">
        <v>141</v>
      </c>
      <c r="E10" s="157"/>
      <c r="F10" s="176">
        <f t="shared" si="0"/>
        <v>141</v>
      </c>
      <c r="G10" s="156"/>
      <c r="H10" s="151" t="s">
        <v>52</v>
      </c>
      <c r="I10" s="158">
        <v>516</v>
      </c>
      <c r="J10" s="159"/>
      <c r="K10" s="159"/>
      <c r="L10" s="154" t="s">
        <v>117</v>
      </c>
      <c r="M10" s="153">
        <f t="shared" si="4"/>
        <v>141</v>
      </c>
      <c r="N10" s="155"/>
      <c r="O10" s="122" t="str">
        <f t="shared" si="5"/>
        <v>B516UNPAID DD - MRS TARSEM KAUR</v>
      </c>
      <c r="P10" s="161" t="str">
        <f t="shared" si="6"/>
        <v>68001 9080</v>
      </c>
      <c r="Q10" s="162" t="str">
        <f t="shared" si="7"/>
        <v/>
      </c>
      <c r="R10" s="123">
        <f t="shared" si="8"/>
        <v>141</v>
      </c>
      <c r="S10" s="63" t="s">
        <v>54</v>
      </c>
      <c r="U10" s="105" t="str">
        <f t="shared" si="1"/>
        <v>9080</v>
      </c>
      <c r="V10" s="105" t="str">
        <f t="shared" si="2"/>
        <v>68001</v>
      </c>
      <c r="W10" s="105" t="e">
        <f>VLOOKUP(U10,#REF!,2,FALSE)</f>
        <v>#REF!</v>
      </c>
      <c r="X10" s="105" t="e">
        <f>VLOOKUP(U10,#REF!,5,FALSE)</f>
        <v>#REF!</v>
      </c>
      <c r="Y10" s="105" t="str">
        <f t="shared" si="3"/>
        <v>Yes</v>
      </c>
      <c r="Z10" s="105" t="e">
        <f>VLOOKUP(V10,#REF!,2,FALSE)</f>
        <v>#REF!</v>
      </c>
    </row>
    <row r="11" spans="1:26" ht="16.5" hidden="1" customHeight="1" x14ac:dyDescent="0.4">
      <c r="A11" s="167">
        <v>42067</v>
      </c>
      <c r="B11" s="122" t="s">
        <v>155</v>
      </c>
      <c r="C11" s="150"/>
      <c r="D11" s="124">
        <v>100.23</v>
      </c>
      <c r="E11" s="157"/>
      <c r="F11" s="176">
        <f t="shared" si="0"/>
        <v>100.23</v>
      </c>
      <c r="G11" s="156"/>
      <c r="H11" s="151" t="s">
        <v>52</v>
      </c>
      <c r="I11" s="158">
        <v>516</v>
      </c>
      <c r="J11" s="159"/>
      <c r="K11" s="159"/>
      <c r="L11" s="154" t="s">
        <v>117</v>
      </c>
      <c r="M11" s="153">
        <f t="shared" si="4"/>
        <v>100.23</v>
      </c>
      <c r="N11" s="155"/>
      <c r="O11" s="122" t="str">
        <f t="shared" si="5"/>
        <v>B516UNPAID DD - MISS K M CORBETT</v>
      </c>
      <c r="P11" s="161" t="str">
        <f t="shared" si="6"/>
        <v>68001 9080</v>
      </c>
      <c r="Q11" s="162" t="str">
        <f t="shared" si="7"/>
        <v/>
      </c>
      <c r="R11" s="123">
        <f t="shared" si="8"/>
        <v>100.23</v>
      </c>
      <c r="S11" s="63" t="s">
        <v>54</v>
      </c>
      <c r="U11" s="105" t="str">
        <f t="shared" si="1"/>
        <v>9080</v>
      </c>
      <c r="V11" s="105" t="str">
        <f t="shared" si="2"/>
        <v>68001</v>
      </c>
      <c r="W11" s="105" t="e">
        <f>VLOOKUP(U11,#REF!,2,FALSE)</f>
        <v>#REF!</v>
      </c>
      <c r="X11" s="105" t="e">
        <f>VLOOKUP(U11,#REF!,5,FALSE)</f>
        <v>#REF!</v>
      </c>
      <c r="Y11" s="105" t="str">
        <f t="shared" si="3"/>
        <v>Yes</v>
      </c>
      <c r="Z11" s="105" t="e">
        <f>VLOOKUP(V11,#REF!,2,FALSE)</f>
        <v>#REF!</v>
      </c>
    </row>
    <row r="12" spans="1:26" ht="16.5" hidden="1" customHeight="1" x14ac:dyDescent="0.4">
      <c r="A12" s="167">
        <v>42067</v>
      </c>
      <c r="B12" s="122" t="s">
        <v>156</v>
      </c>
      <c r="C12" s="150"/>
      <c r="D12" s="124">
        <v>36</v>
      </c>
      <c r="E12" s="157"/>
      <c r="F12" s="176">
        <f t="shared" si="0"/>
        <v>36</v>
      </c>
      <c r="G12" s="156"/>
      <c r="H12" s="151" t="s">
        <v>52</v>
      </c>
      <c r="I12" s="158">
        <v>516</v>
      </c>
      <c r="J12" s="159"/>
      <c r="K12" s="159"/>
      <c r="L12" s="154" t="s">
        <v>117</v>
      </c>
      <c r="M12" s="153">
        <f t="shared" si="4"/>
        <v>36</v>
      </c>
      <c r="N12" s="155"/>
      <c r="O12" s="122" t="str">
        <f t="shared" si="5"/>
        <v>B516UNPAID DD - MISS G COCHRANE</v>
      </c>
      <c r="P12" s="161" t="str">
        <f t="shared" si="6"/>
        <v>68001 9080</v>
      </c>
      <c r="Q12" s="162" t="str">
        <f t="shared" si="7"/>
        <v/>
      </c>
      <c r="R12" s="123">
        <f t="shared" si="8"/>
        <v>36</v>
      </c>
      <c r="S12" s="63" t="s">
        <v>54</v>
      </c>
      <c r="U12" s="105" t="str">
        <f t="shared" si="1"/>
        <v>9080</v>
      </c>
      <c r="V12" s="105" t="str">
        <f t="shared" si="2"/>
        <v>68001</v>
      </c>
      <c r="W12" s="105" t="e">
        <f>VLOOKUP(U12,#REF!,2,FALSE)</f>
        <v>#REF!</v>
      </c>
      <c r="X12" s="105" t="e">
        <f>VLOOKUP(U12,#REF!,5,FALSE)</f>
        <v>#REF!</v>
      </c>
      <c r="Y12" s="105" t="str">
        <f t="shared" si="3"/>
        <v>Yes</v>
      </c>
      <c r="Z12" s="105" t="e">
        <f>VLOOKUP(V12,#REF!,2,FALSE)</f>
        <v>#REF!</v>
      </c>
    </row>
    <row r="13" spans="1:26" ht="16.5" hidden="1" customHeight="1" x14ac:dyDescent="0.4">
      <c r="A13" s="167">
        <v>42067</v>
      </c>
      <c r="B13" s="122" t="s">
        <v>157</v>
      </c>
      <c r="C13" s="150"/>
      <c r="D13" s="124">
        <v>112.94</v>
      </c>
      <c r="E13" s="157"/>
      <c r="F13" s="176">
        <f t="shared" si="0"/>
        <v>112.94</v>
      </c>
      <c r="G13" s="156"/>
      <c r="H13" s="151" t="s">
        <v>52</v>
      </c>
      <c r="I13" s="158">
        <v>516</v>
      </c>
      <c r="J13" s="159"/>
      <c r="K13" s="159"/>
      <c r="L13" s="154" t="s">
        <v>117</v>
      </c>
      <c r="M13" s="153">
        <f t="shared" si="4"/>
        <v>112.94</v>
      </c>
      <c r="N13" s="155"/>
      <c r="O13" s="122" t="str">
        <f t="shared" si="5"/>
        <v>B516UNPAID DD - MS M HANCOCK</v>
      </c>
      <c r="P13" s="161" t="str">
        <f t="shared" si="6"/>
        <v>68001 9080</v>
      </c>
      <c r="Q13" s="162" t="str">
        <f t="shared" si="7"/>
        <v/>
      </c>
      <c r="R13" s="123">
        <f t="shared" si="8"/>
        <v>112.94</v>
      </c>
      <c r="S13" s="63" t="s">
        <v>54</v>
      </c>
      <c r="U13" s="105" t="str">
        <f t="shared" si="1"/>
        <v>9080</v>
      </c>
      <c r="V13" s="105" t="str">
        <f t="shared" si="2"/>
        <v>68001</v>
      </c>
      <c r="W13" s="105" t="e">
        <f>VLOOKUP(U13,#REF!,2,FALSE)</f>
        <v>#REF!</v>
      </c>
      <c r="X13" s="105" t="e">
        <f>VLOOKUP(U13,#REF!,5,FALSE)</f>
        <v>#REF!</v>
      </c>
      <c r="Y13" s="105" t="str">
        <f t="shared" si="3"/>
        <v>Yes</v>
      </c>
      <c r="Z13" s="105" t="e">
        <f>VLOOKUP(V13,#REF!,2,FALSE)</f>
        <v>#REF!</v>
      </c>
    </row>
    <row r="14" spans="1:26" ht="16.5" hidden="1" customHeight="1" x14ac:dyDescent="0.4">
      <c r="A14" s="167">
        <v>42067</v>
      </c>
      <c r="B14" s="122" t="s">
        <v>158</v>
      </c>
      <c r="C14" s="150"/>
      <c r="D14" s="124">
        <v>55</v>
      </c>
      <c r="E14" s="157"/>
      <c r="F14" s="176">
        <f t="shared" si="0"/>
        <v>55</v>
      </c>
      <c r="G14" s="156"/>
      <c r="H14" s="151" t="s">
        <v>52</v>
      </c>
      <c r="I14" s="158">
        <v>516</v>
      </c>
      <c r="J14" s="159"/>
      <c r="K14" s="159"/>
      <c r="L14" s="154" t="s">
        <v>117</v>
      </c>
      <c r="M14" s="153">
        <f t="shared" si="4"/>
        <v>55</v>
      </c>
      <c r="N14" s="155"/>
      <c r="O14" s="122" t="str">
        <f t="shared" si="5"/>
        <v>B516UNPAID DD - MRS JALILA BROOKES</v>
      </c>
      <c r="P14" s="161" t="str">
        <f t="shared" si="6"/>
        <v>68001 9080</v>
      </c>
      <c r="Q14" s="162" t="str">
        <f t="shared" si="7"/>
        <v/>
      </c>
      <c r="R14" s="123">
        <f t="shared" si="8"/>
        <v>55</v>
      </c>
      <c r="S14" s="63" t="s">
        <v>54</v>
      </c>
      <c r="U14" s="105" t="str">
        <f t="shared" si="1"/>
        <v>9080</v>
      </c>
      <c r="V14" s="105" t="str">
        <f t="shared" si="2"/>
        <v>68001</v>
      </c>
      <c r="W14" s="105" t="e">
        <f>VLOOKUP(U14,#REF!,2,FALSE)</f>
        <v>#REF!</v>
      </c>
      <c r="X14" s="105" t="e">
        <f>VLOOKUP(U14,#REF!,5,FALSE)</f>
        <v>#REF!</v>
      </c>
      <c r="Y14" s="105" t="str">
        <f t="shared" si="3"/>
        <v>Yes</v>
      </c>
      <c r="Z14" s="105" t="e">
        <f>VLOOKUP(V14,#REF!,2,FALSE)</f>
        <v>#REF!</v>
      </c>
    </row>
    <row r="15" spans="1:26" ht="16.5" hidden="1" customHeight="1" x14ac:dyDescent="0.4">
      <c r="A15" s="167">
        <v>42067</v>
      </c>
      <c r="B15" s="122" t="s">
        <v>159</v>
      </c>
      <c r="C15" s="150"/>
      <c r="D15" s="124">
        <v>262</v>
      </c>
      <c r="E15" s="157"/>
      <c r="F15" s="176">
        <f t="shared" si="0"/>
        <v>262</v>
      </c>
      <c r="G15" s="156"/>
      <c r="H15" s="151" t="s">
        <v>52</v>
      </c>
      <c r="I15" s="158">
        <v>516</v>
      </c>
      <c r="J15" s="159"/>
      <c r="K15" s="159"/>
      <c r="L15" s="154" t="s">
        <v>117</v>
      </c>
      <c r="M15" s="153">
        <f t="shared" si="4"/>
        <v>262</v>
      </c>
      <c r="N15" s="155"/>
      <c r="O15" s="122" t="str">
        <f t="shared" si="5"/>
        <v>B516UNPAID DD - H ROCHE</v>
      </c>
      <c r="P15" s="161" t="str">
        <f t="shared" si="6"/>
        <v>68001 9080</v>
      </c>
      <c r="Q15" s="162" t="str">
        <f t="shared" si="7"/>
        <v/>
      </c>
      <c r="R15" s="123">
        <f t="shared" si="8"/>
        <v>262</v>
      </c>
      <c r="S15" s="63" t="s">
        <v>54</v>
      </c>
      <c r="U15" s="105" t="str">
        <f t="shared" si="1"/>
        <v>9080</v>
      </c>
      <c r="V15" s="105" t="str">
        <f t="shared" si="2"/>
        <v>68001</v>
      </c>
      <c r="W15" s="105" t="e">
        <f>VLOOKUP(U15,#REF!,2,FALSE)</f>
        <v>#REF!</v>
      </c>
      <c r="X15" s="105" t="e">
        <f>VLOOKUP(U15,#REF!,5,FALSE)</f>
        <v>#REF!</v>
      </c>
      <c r="Y15" s="105">
        <f t="shared" si="3"/>
        <v>0</v>
      </c>
      <c r="Z15" s="105" t="e">
        <f>VLOOKUP(V15,#REF!,2,FALSE)</f>
        <v>#REF!</v>
      </c>
    </row>
    <row r="16" spans="1:26" ht="16.5" hidden="1" customHeight="1" x14ac:dyDescent="0.4">
      <c r="A16" s="167">
        <v>42067</v>
      </c>
      <c r="B16" s="122" t="s">
        <v>160</v>
      </c>
      <c r="C16" s="150"/>
      <c r="D16" s="124">
        <v>161.12</v>
      </c>
      <c r="E16" s="157"/>
      <c r="F16" s="176">
        <f t="shared" si="0"/>
        <v>161.12</v>
      </c>
      <c r="G16" s="156"/>
      <c r="H16" s="151" t="s">
        <v>52</v>
      </c>
      <c r="I16" s="158">
        <v>516</v>
      </c>
      <c r="J16" s="159"/>
      <c r="K16" s="159"/>
      <c r="L16" s="154" t="s">
        <v>117</v>
      </c>
      <c r="M16" s="153">
        <f t="shared" si="4"/>
        <v>161.12</v>
      </c>
      <c r="N16" s="155"/>
      <c r="O16" s="122" t="str">
        <f t="shared" si="5"/>
        <v>B516UNPAID DD - M DIXON</v>
      </c>
      <c r="P16" s="161" t="str">
        <f t="shared" si="6"/>
        <v>68001 9080</v>
      </c>
      <c r="Q16" s="162" t="str">
        <f t="shared" si="7"/>
        <v/>
      </c>
      <c r="R16" s="123">
        <f t="shared" si="8"/>
        <v>161.12</v>
      </c>
      <c r="S16" s="63" t="s">
        <v>54</v>
      </c>
      <c r="U16" s="105" t="str">
        <f t="shared" si="1"/>
        <v>9080</v>
      </c>
      <c r="V16" s="105" t="str">
        <f t="shared" si="2"/>
        <v>68001</v>
      </c>
      <c r="W16" s="105" t="e">
        <f>VLOOKUP(U16,#REF!,2,FALSE)</f>
        <v>#REF!</v>
      </c>
      <c r="X16" s="105" t="e">
        <f>VLOOKUP(U16,#REF!,5,FALSE)</f>
        <v>#REF!</v>
      </c>
      <c r="Y16" s="105" t="str">
        <f t="shared" si="3"/>
        <v>Yes</v>
      </c>
      <c r="Z16" s="105" t="e">
        <f>VLOOKUP(V16,#REF!,2,FALSE)</f>
        <v>#REF!</v>
      </c>
    </row>
    <row r="17" spans="1:26" ht="16.5" hidden="1" customHeight="1" x14ac:dyDescent="0.4">
      <c r="A17" s="167">
        <v>42067</v>
      </c>
      <c r="B17" s="122" t="s">
        <v>161</v>
      </c>
      <c r="C17" s="150"/>
      <c r="D17" s="124">
        <v>78</v>
      </c>
      <c r="E17" s="157"/>
      <c r="F17" s="176">
        <f t="shared" si="0"/>
        <v>78</v>
      </c>
      <c r="G17" s="156"/>
      <c r="H17" s="151" t="s">
        <v>52</v>
      </c>
      <c r="I17" s="158">
        <v>516</v>
      </c>
      <c r="J17" s="159"/>
      <c r="K17" s="159"/>
      <c r="L17" s="154" t="s">
        <v>117</v>
      </c>
      <c r="M17" s="153">
        <f t="shared" si="4"/>
        <v>78</v>
      </c>
      <c r="N17" s="155"/>
      <c r="O17" s="122" t="str">
        <f t="shared" si="5"/>
        <v>B516UNPAID DD - KYLE PAUL TOON</v>
      </c>
      <c r="P17" s="161" t="str">
        <f t="shared" si="6"/>
        <v>68001 9080</v>
      </c>
      <c r="Q17" s="162" t="str">
        <f t="shared" si="7"/>
        <v/>
      </c>
      <c r="R17" s="123">
        <f t="shared" si="8"/>
        <v>78</v>
      </c>
      <c r="S17" s="63" t="s">
        <v>54</v>
      </c>
      <c r="U17" s="105" t="str">
        <f t="shared" si="1"/>
        <v>9080</v>
      </c>
      <c r="V17" s="105" t="str">
        <f t="shared" si="2"/>
        <v>68001</v>
      </c>
      <c r="W17" s="105" t="e">
        <f>VLOOKUP(U17,#REF!,2,FALSE)</f>
        <v>#REF!</v>
      </c>
      <c r="X17" s="105" t="e">
        <f>VLOOKUP(U17,#REF!,5,FALSE)</f>
        <v>#REF!</v>
      </c>
      <c r="Y17" s="105" t="str">
        <f t="shared" si="3"/>
        <v>Yes</v>
      </c>
      <c r="Z17" s="105" t="e">
        <f>VLOOKUP(V17,#REF!,2,FALSE)</f>
        <v>#REF!</v>
      </c>
    </row>
    <row r="18" spans="1:26" ht="16.5" hidden="1" customHeight="1" x14ac:dyDescent="0.4">
      <c r="A18" s="167">
        <v>42068</v>
      </c>
      <c r="B18" s="122" t="s">
        <v>162</v>
      </c>
      <c r="C18" s="150"/>
      <c r="D18" s="124">
        <v>249.21</v>
      </c>
      <c r="E18" s="157"/>
      <c r="F18" s="176">
        <f t="shared" si="0"/>
        <v>249.21</v>
      </c>
      <c r="G18" s="156"/>
      <c r="H18" s="151" t="s">
        <v>52</v>
      </c>
      <c r="I18" s="158">
        <v>517</v>
      </c>
      <c r="J18" s="159"/>
      <c r="K18" s="159"/>
      <c r="L18" s="154" t="s">
        <v>117</v>
      </c>
      <c r="M18" s="153">
        <f>D18</f>
        <v>249.21</v>
      </c>
      <c r="N18" s="155"/>
      <c r="O18" s="122" t="str">
        <f t="shared" si="5"/>
        <v>B517UNPAID DD - MISS J M WOOD</v>
      </c>
      <c r="P18" s="161" t="str">
        <f t="shared" si="6"/>
        <v>68001 9080</v>
      </c>
      <c r="Q18" s="162" t="str">
        <f t="shared" si="7"/>
        <v/>
      </c>
      <c r="R18" s="123">
        <f t="shared" si="8"/>
        <v>249.21</v>
      </c>
      <c r="S18" s="63" t="s">
        <v>54</v>
      </c>
      <c r="U18" s="105" t="str">
        <f t="shared" si="1"/>
        <v>9080</v>
      </c>
      <c r="V18" s="105" t="str">
        <f t="shared" si="2"/>
        <v>68001</v>
      </c>
      <c r="W18" s="105" t="e">
        <f>VLOOKUP(U18,#REF!,2,FALSE)</f>
        <v>#REF!</v>
      </c>
      <c r="X18" s="105" t="e">
        <f>VLOOKUP(U18,#REF!,5,FALSE)</f>
        <v>#REF!</v>
      </c>
      <c r="Y18" s="105" t="str">
        <f t="shared" si="3"/>
        <v>Yes</v>
      </c>
      <c r="Z18" s="105" t="e">
        <f>VLOOKUP(V18,#REF!,2,FALSE)</f>
        <v>#REF!</v>
      </c>
    </row>
    <row r="19" spans="1:26" ht="16.5" hidden="1" customHeight="1" x14ac:dyDescent="0.4">
      <c r="A19" s="167">
        <v>42073</v>
      </c>
      <c r="B19" s="122" t="s">
        <v>163</v>
      </c>
      <c r="C19" s="150"/>
      <c r="D19" s="124">
        <v>1795975</v>
      </c>
      <c r="E19" s="157"/>
      <c r="F19" s="176">
        <f t="shared" si="0"/>
        <v>1795975</v>
      </c>
      <c r="G19" s="156"/>
      <c r="H19" s="151" t="s">
        <v>52</v>
      </c>
      <c r="I19" s="158">
        <v>518</v>
      </c>
      <c r="J19" s="159"/>
      <c r="K19" s="159"/>
      <c r="L19" s="154">
        <v>680035003</v>
      </c>
      <c r="M19" s="153">
        <v>1749883</v>
      </c>
      <c r="N19" s="155"/>
      <c r="O19" s="122" t="str">
        <f t="shared" si="5"/>
        <v>B518LCC GEN CITY FUND</v>
      </c>
      <c r="P19" s="161">
        <f t="shared" si="6"/>
        <v>680035003</v>
      </c>
      <c r="Q19" s="162" t="str">
        <f t="shared" si="7"/>
        <v/>
      </c>
      <c r="R19" s="123">
        <f t="shared" si="8"/>
        <v>1749883</v>
      </c>
      <c r="S19" s="63" t="s">
        <v>54</v>
      </c>
      <c r="U19" s="105" t="str">
        <f t="shared" si="1"/>
        <v>5003</v>
      </c>
      <c r="V19" s="105" t="str">
        <f t="shared" si="2"/>
        <v>68003</v>
      </c>
      <c r="W19" s="105" t="e">
        <f>VLOOKUP(U19,#REF!,2,FALSE)</f>
        <v>#REF!</v>
      </c>
      <c r="X19" s="105" t="e">
        <f>VLOOKUP(U19,#REF!,5,FALSE)</f>
        <v>#REF!</v>
      </c>
      <c r="Y19" s="105">
        <f t="shared" si="3"/>
        <v>0</v>
      </c>
      <c r="Z19" s="105" t="e">
        <f>VLOOKUP(V19,#REF!,2,FALSE)</f>
        <v>#REF!</v>
      </c>
    </row>
    <row r="20" spans="1:26" ht="16.5" hidden="1" customHeight="1" x14ac:dyDescent="0.4">
      <c r="A20" s="167">
        <v>42073</v>
      </c>
      <c r="B20" s="122" t="s">
        <v>163</v>
      </c>
      <c r="C20" s="150"/>
      <c r="E20" s="157"/>
      <c r="F20" s="176">
        <f t="shared" si="0"/>
        <v>0</v>
      </c>
      <c r="G20" s="156"/>
      <c r="H20" s="151" t="s">
        <v>52</v>
      </c>
      <c r="I20" s="158">
        <v>518</v>
      </c>
      <c r="J20" s="159"/>
      <c r="K20" s="159"/>
      <c r="L20" s="154">
        <v>680035017</v>
      </c>
      <c r="M20" s="153">
        <v>46092</v>
      </c>
      <c r="N20" s="155"/>
      <c r="O20" s="122" t="str">
        <f t="shared" si="5"/>
        <v>B518LCC GEN CITY FUND</v>
      </c>
      <c r="P20" s="161">
        <f t="shared" si="6"/>
        <v>680035017</v>
      </c>
      <c r="Q20" s="162" t="str">
        <f t="shared" si="7"/>
        <v/>
      </c>
      <c r="R20" s="123">
        <f t="shared" si="8"/>
        <v>46092</v>
      </c>
      <c r="S20" s="63" t="s">
        <v>54</v>
      </c>
      <c r="U20" s="105" t="str">
        <f t="shared" si="1"/>
        <v>5017</v>
      </c>
      <c r="V20" s="105" t="str">
        <f t="shared" si="2"/>
        <v>68003</v>
      </c>
      <c r="W20" s="105" t="e">
        <f>VLOOKUP(U20,#REF!,2,FALSE)</f>
        <v>#REF!</v>
      </c>
      <c r="X20" s="105" t="e">
        <f>VLOOKUP(U20,#REF!,5,FALSE)</f>
        <v>#REF!</v>
      </c>
      <c r="Y20" s="105">
        <f t="shared" si="3"/>
        <v>0</v>
      </c>
      <c r="Z20" s="105" t="e">
        <f>VLOOKUP(V20,#REF!,2,FALSE)</f>
        <v>#REF!</v>
      </c>
    </row>
    <row r="21" spans="1:26" ht="16.5" hidden="1" customHeight="1" x14ac:dyDescent="0.4">
      <c r="A21" s="167">
        <v>42073</v>
      </c>
      <c r="B21" s="122" t="s">
        <v>164</v>
      </c>
      <c r="C21" s="150"/>
      <c r="D21" s="124">
        <v>298062.09999999998</v>
      </c>
      <c r="E21" s="157"/>
      <c r="F21" s="176">
        <f t="shared" si="0"/>
        <v>298062.09999999998</v>
      </c>
      <c r="G21" s="156"/>
      <c r="H21" s="151" t="s">
        <v>52</v>
      </c>
      <c r="I21" s="158">
        <v>519</v>
      </c>
      <c r="J21" s="159"/>
      <c r="K21" s="159"/>
      <c r="L21" s="154">
        <v>680035002</v>
      </c>
      <c r="M21" s="153">
        <v>290522.2</v>
      </c>
      <c r="N21" s="155"/>
      <c r="O21" s="122" t="str">
        <f t="shared" si="5"/>
        <v>B519LCC LPA PRECEPT</v>
      </c>
      <c r="P21" s="161">
        <f t="shared" si="6"/>
        <v>680035002</v>
      </c>
      <c r="Q21" s="162" t="str">
        <f t="shared" si="7"/>
        <v/>
      </c>
      <c r="R21" s="123">
        <f t="shared" si="8"/>
        <v>290522.2</v>
      </c>
      <c r="S21" s="63" t="s">
        <v>54</v>
      </c>
      <c r="U21" s="105" t="str">
        <f t="shared" si="1"/>
        <v>5002</v>
      </c>
      <c r="V21" s="105" t="str">
        <f t="shared" si="2"/>
        <v>68003</v>
      </c>
      <c r="W21" s="105" t="e">
        <f>VLOOKUP(U21,#REF!,2,FALSE)</f>
        <v>#REF!</v>
      </c>
      <c r="X21" s="105" t="e">
        <f>VLOOKUP(U21,#REF!,5,FALSE)</f>
        <v>#REF!</v>
      </c>
      <c r="Y21" s="105">
        <f t="shared" si="3"/>
        <v>0</v>
      </c>
      <c r="Z21" s="105" t="e">
        <f>VLOOKUP(V21,#REF!,2,FALSE)</f>
        <v>#REF!</v>
      </c>
    </row>
    <row r="22" spans="1:26" ht="16.5" hidden="1" customHeight="1" x14ac:dyDescent="0.4">
      <c r="A22" s="167">
        <v>42073</v>
      </c>
      <c r="B22" s="122" t="s">
        <v>164</v>
      </c>
      <c r="C22" s="150"/>
      <c r="E22" s="157"/>
      <c r="F22" s="176">
        <f t="shared" si="0"/>
        <v>0</v>
      </c>
      <c r="G22" s="156"/>
      <c r="H22" s="151" t="s">
        <v>52</v>
      </c>
      <c r="I22" s="158">
        <v>519</v>
      </c>
      <c r="J22" s="159"/>
      <c r="K22" s="159"/>
      <c r="L22" s="154">
        <v>680035906</v>
      </c>
      <c r="M22" s="153">
        <v>7539.9</v>
      </c>
      <c r="N22" s="155"/>
      <c r="O22" s="122" t="str">
        <f t="shared" si="5"/>
        <v>B519LCC LPA PRECEPT</v>
      </c>
      <c r="P22" s="161">
        <f t="shared" si="6"/>
        <v>680035906</v>
      </c>
      <c r="Q22" s="162" t="str">
        <f t="shared" si="7"/>
        <v/>
      </c>
      <c r="R22" s="123">
        <f t="shared" si="8"/>
        <v>7539.9</v>
      </c>
      <c r="S22" s="63" t="s">
        <v>54</v>
      </c>
      <c r="U22" s="105" t="str">
        <f t="shared" si="1"/>
        <v>5906</v>
      </c>
      <c r="V22" s="105" t="str">
        <f t="shared" si="2"/>
        <v>68003</v>
      </c>
      <c r="W22" s="105" t="e">
        <f>VLOOKUP(U22,#REF!,2,FALSE)</f>
        <v>#REF!</v>
      </c>
      <c r="X22" s="105" t="e">
        <f>VLOOKUP(U22,#REF!,5,FALSE)</f>
        <v>#REF!</v>
      </c>
      <c r="Y22" s="105">
        <f t="shared" si="3"/>
        <v>0</v>
      </c>
      <c r="Z22" s="105" t="e">
        <f>VLOOKUP(V22,#REF!,2,FALSE)</f>
        <v>#REF!</v>
      </c>
    </row>
    <row r="23" spans="1:26" ht="16.5" hidden="1" customHeight="1" x14ac:dyDescent="0.4">
      <c r="A23" s="167">
        <v>42074</v>
      </c>
      <c r="B23" s="122" t="s">
        <v>165</v>
      </c>
      <c r="C23" s="150"/>
      <c r="D23" s="124">
        <v>111532</v>
      </c>
      <c r="E23" s="157"/>
      <c r="F23" s="176">
        <f t="shared" si="0"/>
        <v>111532</v>
      </c>
      <c r="G23" s="156"/>
      <c r="H23" s="151" t="s">
        <v>52</v>
      </c>
      <c r="I23" s="158">
        <v>520</v>
      </c>
      <c r="J23" s="159"/>
      <c r="K23" s="159"/>
      <c r="L23" s="154">
        <v>680035000</v>
      </c>
      <c r="M23" s="153">
        <v>97542</v>
      </c>
      <c r="N23" s="155"/>
      <c r="O23" s="122" t="str">
        <f t="shared" si="5"/>
        <v>B520LEICESTER &amp; RUTLAND PRECEPT</v>
      </c>
      <c r="P23" s="161">
        <f t="shared" si="6"/>
        <v>680035000</v>
      </c>
      <c r="Q23" s="162" t="str">
        <f t="shared" si="7"/>
        <v/>
      </c>
      <c r="R23" s="123">
        <f t="shared" si="8"/>
        <v>97542</v>
      </c>
      <c r="S23" s="63" t="s">
        <v>54</v>
      </c>
      <c r="U23" s="105" t="str">
        <f t="shared" si="1"/>
        <v>5000</v>
      </c>
      <c r="V23" s="105" t="str">
        <f t="shared" si="2"/>
        <v>68003</v>
      </c>
      <c r="W23" s="105" t="e">
        <f>VLOOKUP(U23,#REF!,2,FALSE)</f>
        <v>#REF!</v>
      </c>
      <c r="X23" s="105" t="e">
        <f>VLOOKUP(U23,#REF!,5,FALSE)</f>
        <v>#REF!</v>
      </c>
      <c r="Y23" s="105">
        <f t="shared" si="3"/>
        <v>0</v>
      </c>
      <c r="Z23" s="105" t="e">
        <f>VLOOKUP(V23,#REF!,2,FALSE)</f>
        <v>#REF!</v>
      </c>
    </row>
    <row r="24" spans="1:26" ht="16.5" hidden="1" customHeight="1" x14ac:dyDescent="0.4">
      <c r="A24" s="167">
        <v>42074</v>
      </c>
      <c r="B24" s="122" t="s">
        <v>165</v>
      </c>
      <c r="C24" s="150"/>
      <c r="E24" s="157"/>
      <c r="F24" s="176">
        <f t="shared" si="0"/>
        <v>0</v>
      </c>
      <c r="G24" s="156"/>
      <c r="H24" s="151" t="s">
        <v>52</v>
      </c>
      <c r="I24" s="158">
        <v>520</v>
      </c>
      <c r="J24" s="159"/>
      <c r="K24" s="159"/>
      <c r="L24" s="154">
        <v>680035907</v>
      </c>
      <c r="M24" s="153">
        <v>2535</v>
      </c>
      <c r="N24" s="155"/>
      <c r="O24" s="122" t="str">
        <f t="shared" si="5"/>
        <v>B520LEICESTER &amp; RUTLAND PRECEPT</v>
      </c>
      <c r="P24" s="161">
        <f t="shared" si="6"/>
        <v>680035907</v>
      </c>
      <c r="Q24" s="162" t="str">
        <f t="shared" si="7"/>
        <v/>
      </c>
      <c r="R24" s="123">
        <f t="shared" si="8"/>
        <v>2535</v>
      </c>
      <c r="S24" s="63" t="s">
        <v>54</v>
      </c>
      <c r="U24" s="105" t="str">
        <f t="shared" si="1"/>
        <v>5907</v>
      </c>
      <c r="V24" s="105" t="str">
        <f t="shared" si="2"/>
        <v>68003</v>
      </c>
      <c r="W24" s="105" t="e">
        <f>VLOOKUP(U24,#REF!,2,FALSE)</f>
        <v>#REF!</v>
      </c>
      <c r="X24" s="105" t="e">
        <f>VLOOKUP(U24,#REF!,5,FALSE)</f>
        <v>#REF!</v>
      </c>
      <c r="Y24" s="105">
        <f t="shared" si="3"/>
        <v>0</v>
      </c>
      <c r="Z24" s="105" t="e">
        <f>VLOOKUP(V24,#REF!,2,FALSE)</f>
        <v>#REF!</v>
      </c>
    </row>
    <row r="25" spans="1:26" ht="16.5" hidden="1" customHeight="1" x14ac:dyDescent="0.4">
      <c r="A25" s="167">
        <v>42074</v>
      </c>
      <c r="B25" s="122" t="s">
        <v>165</v>
      </c>
      <c r="C25" s="150"/>
      <c r="E25" s="157"/>
      <c r="F25" s="176">
        <f t="shared" si="0"/>
        <v>0</v>
      </c>
      <c r="G25" s="156"/>
      <c r="H25" s="151" t="s">
        <v>52</v>
      </c>
      <c r="I25" s="158">
        <v>520</v>
      </c>
      <c r="J25" s="159"/>
      <c r="K25" s="159"/>
      <c r="L25" s="154">
        <v>680035919</v>
      </c>
      <c r="M25" s="153">
        <v>11696</v>
      </c>
      <c r="N25" s="155"/>
      <c r="O25" s="122" t="str">
        <f t="shared" si="5"/>
        <v>B520LEICESTER &amp; RUTLAND PRECEPT</v>
      </c>
      <c r="P25" s="161">
        <f t="shared" si="6"/>
        <v>680035919</v>
      </c>
      <c r="Q25" s="162" t="str">
        <f t="shared" si="7"/>
        <v/>
      </c>
      <c r="R25" s="123">
        <f t="shared" si="8"/>
        <v>11696</v>
      </c>
      <c r="S25" s="63" t="s">
        <v>54</v>
      </c>
      <c r="U25" s="105" t="str">
        <f t="shared" si="1"/>
        <v>5919</v>
      </c>
      <c r="V25" s="105" t="str">
        <f t="shared" si="2"/>
        <v>68003</v>
      </c>
      <c r="W25" s="105" t="e">
        <f>VLOOKUP(U25,#REF!,2,FALSE)</f>
        <v>#REF!</v>
      </c>
      <c r="X25" s="105" t="e">
        <f>VLOOKUP(U25,#REF!,5,FALSE)</f>
        <v>#REF!</v>
      </c>
      <c r="Y25" s="105">
        <f t="shared" si="3"/>
        <v>0</v>
      </c>
      <c r="Z25" s="105" t="e">
        <f>VLOOKUP(V25,#REF!,2,FALSE)</f>
        <v>#REF!</v>
      </c>
    </row>
    <row r="26" spans="1:26" ht="16.5" hidden="1" customHeight="1" x14ac:dyDescent="0.4">
      <c r="A26" s="167">
        <v>42074</v>
      </c>
      <c r="B26" s="122" t="s">
        <v>165</v>
      </c>
      <c r="C26" s="150"/>
      <c r="E26" s="157"/>
      <c r="F26" s="176">
        <f t="shared" si="0"/>
        <v>0</v>
      </c>
      <c r="G26" s="156"/>
      <c r="H26" s="151" t="s">
        <v>52</v>
      </c>
      <c r="I26" s="158">
        <v>520</v>
      </c>
      <c r="J26" s="159"/>
      <c r="K26" s="159"/>
      <c r="L26" s="154">
        <v>680035923</v>
      </c>
      <c r="N26" s="155">
        <v>241</v>
      </c>
      <c r="O26" s="122" t="str">
        <f t="shared" si="5"/>
        <v>B520LEICESTER &amp; RUTLAND PRECEPT</v>
      </c>
      <c r="P26" s="161">
        <f t="shared" si="6"/>
        <v>680035923</v>
      </c>
      <c r="Q26" s="162" t="str">
        <f t="shared" si="7"/>
        <v xml:space="preserve"> </v>
      </c>
      <c r="R26" s="123">
        <f t="shared" si="8"/>
        <v>241</v>
      </c>
      <c r="S26" s="63" t="s">
        <v>54</v>
      </c>
      <c r="U26" s="105" t="str">
        <f t="shared" si="1"/>
        <v>5923</v>
      </c>
      <c r="V26" s="105" t="str">
        <f t="shared" si="2"/>
        <v>68003</v>
      </c>
      <c r="W26" s="105" t="e">
        <f>VLOOKUP(U26,#REF!,2,FALSE)</f>
        <v>#REF!</v>
      </c>
      <c r="X26" s="105" t="e">
        <f>VLOOKUP(U26,#REF!,5,FALSE)</f>
        <v>#REF!</v>
      </c>
      <c r="Y26" s="105" t="str">
        <f t="shared" si="3"/>
        <v>Yes</v>
      </c>
      <c r="Z26" s="105" t="e">
        <f>VLOOKUP(V26,#REF!,2,FALSE)</f>
        <v>#REF!</v>
      </c>
    </row>
    <row r="27" spans="1:26" ht="16.5" hidden="1" customHeight="1" x14ac:dyDescent="0.4">
      <c r="A27" s="167">
        <v>42081</v>
      </c>
      <c r="B27" s="122" t="s">
        <v>166</v>
      </c>
      <c r="C27" s="150"/>
      <c r="D27" s="124">
        <v>83</v>
      </c>
      <c r="E27" s="157"/>
      <c r="F27" s="176">
        <f t="shared" si="0"/>
        <v>83</v>
      </c>
      <c r="G27" s="156"/>
      <c r="H27" s="151" t="s">
        <v>52</v>
      </c>
      <c r="I27" s="158">
        <v>521</v>
      </c>
      <c r="J27" s="159"/>
      <c r="K27" s="159"/>
      <c r="L27" s="154" t="s">
        <v>117</v>
      </c>
      <c r="M27" s="153">
        <f t="shared" ref="M27:M36" si="9">D27</f>
        <v>83</v>
      </c>
      <c r="N27" s="155"/>
      <c r="O27" s="122" t="str">
        <f t="shared" si="5"/>
        <v>B521UNPAID DD - PARTRIDGE &amp; BROO</v>
      </c>
      <c r="P27" s="161" t="str">
        <f>+L27</f>
        <v>68001 9080</v>
      </c>
      <c r="Q27" s="162" t="str">
        <f>IF(M27&gt;0,""," ")</f>
        <v/>
      </c>
      <c r="R27" s="123">
        <f>+M27+N27</f>
        <v>83</v>
      </c>
      <c r="S27" s="63" t="s">
        <v>54</v>
      </c>
      <c r="U27" s="105" t="str">
        <f t="shared" si="1"/>
        <v>9080</v>
      </c>
      <c r="V27" s="105" t="str">
        <f t="shared" si="2"/>
        <v>68001</v>
      </c>
      <c r="W27" s="105" t="e">
        <f>VLOOKUP(U27,#REF!,2,FALSE)</f>
        <v>#REF!</v>
      </c>
      <c r="X27" s="105" t="e">
        <f>VLOOKUP(U27,#REF!,5,FALSE)</f>
        <v>#REF!</v>
      </c>
      <c r="Y27" s="105" t="str">
        <f t="shared" si="3"/>
        <v>Yes</v>
      </c>
      <c r="Z27" s="105" t="e">
        <f>VLOOKUP(V27,#REF!,2,FALSE)</f>
        <v>#REF!</v>
      </c>
    </row>
    <row r="28" spans="1:26" ht="16.5" hidden="1" customHeight="1" x14ac:dyDescent="0.4">
      <c r="A28" s="167">
        <v>42081</v>
      </c>
      <c r="B28" s="122" t="s">
        <v>167</v>
      </c>
      <c r="C28" s="150"/>
      <c r="D28" s="124">
        <v>67</v>
      </c>
      <c r="E28" s="157"/>
      <c r="F28" s="176">
        <f t="shared" si="0"/>
        <v>67</v>
      </c>
      <c r="G28" s="156"/>
      <c r="H28" s="151" t="s">
        <v>52</v>
      </c>
      <c r="I28" s="158">
        <v>521</v>
      </c>
      <c r="J28" s="159"/>
      <c r="K28" s="159"/>
      <c r="L28" s="154" t="s">
        <v>117</v>
      </c>
      <c r="M28" s="153">
        <f t="shared" si="9"/>
        <v>67</v>
      </c>
      <c r="N28" s="155"/>
      <c r="O28" s="122" t="str">
        <f t="shared" si="5"/>
        <v>B521UNPAID DD - MISS ANNA M REEVES</v>
      </c>
      <c r="P28" s="161" t="str">
        <f t="shared" ref="P28:P91" si="10">+L28</f>
        <v>68001 9080</v>
      </c>
      <c r="Q28" s="162" t="str">
        <f t="shared" ref="Q28:Q91" si="11">IF(M28&gt;0,""," ")</f>
        <v/>
      </c>
      <c r="R28" s="123">
        <f t="shared" ref="R28:R91" si="12">+M28+N28</f>
        <v>67</v>
      </c>
      <c r="S28" s="63" t="s">
        <v>54</v>
      </c>
      <c r="U28" s="105" t="str">
        <f t="shared" si="1"/>
        <v>9080</v>
      </c>
      <c r="V28" s="105" t="str">
        <f t="shared" si="2"/>
        <v>68001</v>
      </c>
      <c r="W28" s="105" t="e">
        <f>VLOOKUP(U28,#REF!,2,FALSE)</f>
        <v>#REF!</v>
      </c>
      <c r="X28" s="105" t="e">
        <f>VLOOKUP(U28,#REF!,5,FALSE)</f>
        <v>#REF!</v>
      </c>
      <c r="Y28" s="105" t="str">
        <f t="shared" si="3"/>
        <v>Yes</v>
      </c>
      <c r="Z28" s="105" t="e">
        <f>VLOOKUP(V28,#REF!,2,FALSE)</f>
        <v>#REF!</v>
      </c>
    </row>
    <row r="29" spans="1:26" ht="16.5" hidden="1" customHeight="1" x14ac:dyDescent="0.4">
      <c r="A29" s="167">
        <v>42081</v>
      </c>
      <c r="B29" s="122" t="s">
        <v>168</v>
      </c>
      <c r="C29" s="150"/>
      <c r="D29" s="124">
        <v>612</v>
      </c>
      <c r="E29" s="157"/>
      <c r="F29" s="176">
        <f t="shared" si="0"/>
        <v>612</v>
      </c>
      <c r="G29" s="156"/>
      <c r="H29" s="151" t="s">
        <v>52</v>
      </c>
      <c r="I29" s="158">
        <v>521</v>
      </c>
      <c r="J29" s="159"/>
      <c r="K29" s="159"/>
      <c r="L29" s="154" t="s">
        <v>117</v>
      </c>
      <c r="M29" s="153">
        <f t="shared" si="9"/>
        <v>612</v>
      </c>
      <c r="N29" s="155"/>
      <c r="O29" s="122" t="str">
        <f t="shared" si="5"/>
        <v>B521UNPAID DD - B HANSRANI</v>
      </c>
      <c r="P29" s="161" t="str">
        <f t="shared" si="10"/>
        <v>68001 9080</v>
      </c>
      <c r="Q29" s="162" t="str">
        <f t="shared" si="11"/>
        <v/>
      </c>
      <c r="R29" s="123">
        <f t="shared" si="12"/>
        <v>612</v>
      </c>
      <c r="S29" s="63" t="s">
        <v>54</v>
      </c>
      <c r="U29" s="105" t="str">
        <f t="shared" si="1"/>
        <v>9080</v>
      </c>
      <c r="V29" s="105" t="str">
        <f t="shared" si="2"/>
        <v>68001</v>
      </c>
      <c r="W29" s="105" t="e">
        <f>VLOOKUP(U29,#REF!,2,FALSE)</f>
        <v>#REF!</v>
      </c>
      <c r="X29" s="105" t="e">
        <f>VLOOKUP(U29,#REF!,5,FALSE)</f>
        <v>#REF!</v>
      </c>
      <c r="Y29" s="105">
        <f t="shared" si="3"/>
        <v>0</v>
      </c>
      <c r="Z29" s="105" t="e">
        <f>VLOOKUP(V29,#REF!,2,FALSE)</f>
        <v>#REF!</v>
      </c>
    </row>
    <row r="30" spans="1:26" ht="16.5" hidden="1" customHeight="1" x14ac:dyDescent="0.4">
      <c r="A30" s="167">
        <v>42081</v>
      </c>
      <c r="B30" s="122" t="s">
        <v>169</v>
      </c>
      <c r="C30" s="150"/>
      <c r="D30" s="124">
        <v>111</v>
      </c>
      <c r="E30" s="157"/>
      <c r="F30" s="176">
        <f t="shared" si="0"/>
        <v>111</v>
      </c>
      <c r="G30" s="156"/>
      <c r="H30" s="151" t="s">
        <v>52</v>
      </c>
      <c r="I30" s="158">
        <v>521</v>
      </c>
      <c r="J30" s="159"/>
      <c r="K30" s="159"/>
      <c r="L30" s="154" t="s">
        <v>117</v>
      </c>
      <c r="M30" s="153">
        <f t="shared" si="9"/>
        <v>111</v>
      </c>
      <c r="N30" s="155"/>
      <c r="O30" s="122" t="str">
        <f t="shared" si="5"/>
        <v>B521UNPAID DD - V RUPARELIA</v>
      </c>
      <c r="P30" s="161" t="str">
        <f t="shared" si="10"/>
        <v>68001 9080</v>
      </c>
      <c r="Q30" s="162" t="str">
        <f t="shared" si="11"/>
        <v/>
      </c>
      <c r="R30" s="123">
        <f t="shared" si="12"/>
        <v>111</v>
      </c>
      <c r="S30" s="63" t="s">
        <v>54</v>
      </c>
      <c r="U30" s="105" t="str">
        <f t="shared" si="1"/>
        <v>9080</v>
      </c>
      <c r="V30" s="105" t="str">
        <f t="shared" si="2"/>
        <v>68001</v>
      </c>
      <c r="W30" s="105" t="e">
        <f>VLOOKUP(U30,#REF!,2,FALSE)</f>
        <v>#REF!</v>
      </c>
      <c r="X30" s="105" t="e">
        <f>VLOOKUP(U30,#REF!,5,FALSE)</f>
        <v>#REF!</v>
      </c>
      <c r="Y30" s="105" t="str">
        <f t="shared" si="3"/>
        <v>Yes</v>
      </c>
      <c r="Z30" s="105" t="e">
        <f>VLOOKUP(V30,#REF!,2,FALSE)</f>
        <v>#REF!</v>
      </c>
    </row>
    <row r="31" spans="1:26" ht="16.5" hidden="1" customHeight="1" x14ac:dyDescent="0.4">
      <c r="A31" s="167">
        <v>42081</v>
      </c>
      <c r="B31" s="122" t="s">
        <v>170</v>
      </c>
      <c r="C31" s="150"/>
      <c r="D31" s="124">
        <v>14.53</v>
      </c>
      <c r="E31" s="157"/>
      <c r="F31" s="176">
        <f t="shared" si="0"/>
        <v>14.53</v>
      </c>
      <c r="G31" s="156"/>
      <c r="H31" s="151" t="s">
        <v>52</v>
      </c>
      <c r="I31" s="158">
        <v>521</v>
      </c>
      <c r="J31" s="159"/>
      <c r="K31" s="159"/>
      <c r="L31" s="154" t="s">
        <v>117</v>
      </c>
      <c r="M31" s="153">
        <f t="shared" si="9"/>
        <v>14.53</v>
      </c>
      <c r="N31" s="155"/>
      <c r="O31" s="122" t="str">
        <f t="shared" si="5"/>
        <v>B521UNPAID DD - MISS K FORYSIAK</v>
      </c>
      <c r="P31" s="161" t="str">
        <f t="shared" si="10"/>
        <v>68001 9080</v>
      </c>
      <c r="Q31" s="162" t="str">
        <f t="shared" si="11"/>
        <v/>
      </c>
      <c r="R31" s="123">
        <f t="shared" si="12"/>
        <v>14.53</v>
      </c>
      <c r="S31" s="63" t="s">
        <v>54</v>
      </c>
      <c r="U31" s="105" t="str">
        <f t="shared" si="1"/>
        <v>9080</v>
      </c>
      <c r="V31" s="105" t="str">
        <f t="shared" si="2"/>
        <v>68001</v>
      </c>
      <c r="W31" s="105" t="e">
        <f>VLOOKUP(U31,#REF!,2,FALSE)</f>
        <v>#REF!</v>
      </c>
      <c r="X31" s="105" t="e">
        <f>VLOOKUP(U31,#REF!,5,FALSE)</f>
        <v>#REF!</v>
      </c>
      <c r="Y31" s="105" t="str">
        <f t="shared" si="3"/>
        <v>Yes</v>
      </c>
      <c r="Z31" s="105" t="e">
        <f>VLOOKUP(V31,#REF!,2,FALSE)</f>
        <v>#REF!</v>
      </c>
    </row>
    <row r="32" spans="1:26" ht="16.5" hidden="1" customHeight="1" x14ac:dyDescent="0.4">
      <c r="A32" s="167">
        <v>42081</v>
      </c>
      <c r="B32" s="122" t="s">
        <v>171</v>
      </c>
      <c r="C32" s="150"/>
      <c r="D32" s="124">
        <v>86</v>
      </c>
      <c r="E32" s="157"/>
      <c r="F32" s="176">
        <f t="shared" si="0"/>
        <v>86</v>
      </c>
      <c r="G32" s="156"/>
      <c r="H32" s="151" t="s">
        <v>52</v>
      </c>
      <c r="I32" s="158">
        <v>521</v>
      </c>
      <c r="J32" s="159"/>
      <c r="K32" s="159"/>
      <c r="L32" s="154" t="s">
        <v>117</v>
      </c>
      <c r="M32" s="153">
        <f t="shared" si="9"/>
        <v>86</v>
      </c>
      <c r="N32" s="155"/>
      <c r="O32" s="122" t="str">
        <f t="shared" si="5"/>
        <v>B521UNPAID DD - M &amp; B PRESTON</v>
      </c>
      <c r="P32" s="161" t="str">
        <f t="shared" si="10"/>
        <v>68001 9080</v>
      </c>
      <c r="Q32" s="162" t="str">
        <f t="shared" si="11"/>
        <v/>
      </c>
      <c r="R32" s="123">
        <f t="shared" si="12"/>
        <v>86</v>
      </c>
      <c r="S32" s="63" t="s">
        <v>54</v>
      </c>
      <c r="U32" s="105" t="str">
        <f t="shared" si="1"/>
        <v>9080</v>
      </c>
      <c r="V32" s="105" t="str">
        <f t="shared" si="2"/>
        <v>68001</v>
      </c>
      <c r="W32" s="105" t="e">
        <f>VLOOKUP(U32,#REF!,2,FALSE)</f>
        <v>#REF!</v>
      </c>
      <c r="X32" s="105" t="e">
        <f>VLOOKUP(U32,#REF!,5,FALSE)</f>
        <v>#REF!</v>
      </c>
      <c r="Y32" s="105" t="str">
        <f t="shared" si="3"/>
        <v>Yes</v>
      </c>
      <c r="Z32" s="105" t="e">
        <f>VLOOKUP(V32,#REF!,2,FALSE)</f>
        <v>#REF!</v>
      </c>
    </row>
    <row r="33" spans="1:26" ht="16.5" hidden="1" customHeight="1" x14ac:dyDescent="0.4">
      <c r="A33" s="167">
        <v>42081</v>
      </c>
      <c r="B33" s="122" t="s">
        <v>172</v>
      </c>
      <c r="C33" s="150"/>
      <c r="D33" s="124">
        <v>76.92</v>
      </c>
      <c r="E33" s="157"/>
      <c r="F33" s="176">
        <f t="shared" si="0"/>
        <v>76.92</v>
      </c>
      <c r="G33" s="156"/>
      <c r="H33" s="151" t="s">
        <v>52</v>
      </c>
      <c r="I33" s="158">
        <v>521</v>
      </c>
      <c r="J33" s="159"/>
      <c r="K33" s="159"/>
      <c r="L33" s="154" t="s">
        <v>117</v>
      </c>
      <c r="M33" s="153">
        <f t="shared" si="9"/>
        <v>76.92</v>
      </c>
      <c r="N33" s="155"/>
      <c r="O33" s="122" t="str">
        <f t="shared" si="5"/>
        <v>B521UNPAID DD - MR F READ</v>
      </c>
      <c r="P33" s="161" t="str">
        <f t="shared" si="10"/>
        <v>68001 9080</v>
      </c>
      <c r="Q33" s="162" t="str">
        <f t="shared" si="11"/>
        <v/>
      </c>
      <c r="R33" s="123">
        <f t="shared" si="12"/>
        <v>76.92</v>
      </c>
      <c r="S33" s="63" t="s">
        <v>54</v>
      </c>
      <c r="U33" s="105" t="str">
        <f t="shared" si="1"/>
        <v>9080</v>
      </c>
      <c r="V33" s="105" t="str">
        <f t="shared" si="2"/>
        <v>68001</v>
      </c>
      <c r="W33" s="105" t="e">
        <f>VLOOKUP(U33,#REF!,2,FALSE)</f>
        <v>#REF!</v>
      </c>
      <c r="X33" s="105" t="e">
        <f>VLOOKUP(U33,#REF!,5,FALSE)</f>
        <v>#REF!</v>
      </c>
      <c r="Y33" s="105" t="str">
        <f t="shared" si="3"/>
        <v>Yes</v>
      </c>
      <c r="Z33" s="105" t="e">
        <f>VLOOKUP(V33,#REF!,2,FALSE)</f>
        <v>#REF!</v>
      </c>
    </row>
    <row r="34" spans="1:26" ht="16.5" hidden="1" customHeight="1" x14ac:dyDescent="0.4">
      <c r="A34" s="167">
        <v>42081</v>
      </c>
      <c r="B34" s="122" t="s">
        <v>173</v>
      </c>
      <c r="C34" s="150"/>
      <c r="D34" s="124">
        <v>100</v>
      </c>
      <c r="E34" s="157"/>
      <c r="F34" s="176">
        <f t="shared" si="0"/>
        <v>100</v>
      </c>
      <c r="G34" s="156"/>
      <c r="H34" s="151" t="s">
        <v>52</v>
      </c>
      <c r="I34" s="158">
        <v>521</v>
      </c>
      <c r="J34" s="159"/>
      <c r="K34" s="159"/>
      <c r="L34" s="154" t="s">
        <v>117</v>
      </c>
      <c r="M34" s="153">
        <f t="shared" si="9"/>
        <v>100</v>
      </c>
      <c r="N34" s="155"/>
      <c r="O34" s="122" t="str">
        <f t="shared" si="5"/>
        <v>B521UNPAID DD - MR S DOOST</v>
      </c>
      <c r="P34" s="161" t="str">
        <f t="shared" si="10"/>
        <v>68001 9080</v>
      </c>
      <c r="Q34" s="162" t="str">
        <f t="shared" si="11"/>
        <v/>
      </c>
      <c r="R34" s="123">
        <f t="shared" si="12"/>
        <v>100</v>
      </c>
      <c r="S34" s="63" t="s">
        <v>54</v>
      </c>
      <c r="U34" s="105" t="str">
        <f t="shared" si="1"/>
        <v>9080</v>
      </c>
      <c r="V34" s="105" t="str">
        <f t="shared" si="2"/>
        <v>68001</v>
      </c>
      <c r="W34" s="105" t="e">
        <f>VLOOKUP(U34,#REF!,2,FALSE)</f>
        <v>#REF!</v>
      </c>
      <c r="X34" s="105" t="e">
        <f>VLOOKUP(U34,#REF!,5,FALSE)</f>
        <v>#REF!</v>
      </c>
      <c r="Y34" s="105" t="str">
        <f t="shared" si="3"/>
        <v>Yes</v>
      </c>
      <c r="Z34" s="105" t="e">
        <f>VLOOKUP(V34,#REF!,2,FALSE)</f>
        <v>#REF!</v>
      </c>
    </row>
    <row r="35" spans="1:26" ht="16.5" hidden="1" customHeight="1" x14ac:dyDescent="0.4">
      <c r="A35" s="167">
        <v>42081</v>
      </c>
      <c r="B35" s="122" t="s">
        <v>174</v>
      </c>
      <c r="C35" s="150"/>
      <c r="D35" s="124">
        <v>199</v>
      </c>
      <c r="E35" s="157"/>
      <c r="F35" s="176">
        <f t="shared" si="0"/>
        <v>199</v>
      </c>
      <c r="G35" s="156"/>
      <c r="H35" s="151" t="s">
        <v>52</v>
      </c>
      <c r="I35" s="158">
        <v>521</v>
      </c>
      <c r="J35" s="159"/>
      <c r="K35" s="159"/>
      <c r="L35" s="154" t="s">
        <v>117</v>
      </c>
      <c r="M35" s="153">
        <f t="shared" si="9"/>
        <v>199</v>
      </c>
      <c r="N35" s="155"/>
      <c r="O35" s="122" t="str">
        <f t="shared" si="5"/>
        <v>B521UNPAID DD - H KAUR</v>
      </c>
      <c r="P35" s="161" t="str">
        <f t="shared" si="10"/>
        <v>68001 9080</v>
      </c>
      <c r="Q35" s="162" t="str">
        <f t="shared" si="11"/>
        <v/>
      </c>
      <c r="R35" s="123">
        <f t="shared" si="12"/>
        <v>199</v>
      </c>
      <c r="S35" s="63" t="s">
        <v>54</v>
      </c>
      <c r="U35" s="105" t="str">
        <f t="shared" si="1"/>
        <v>9080</v>
      </c>
      <c r="V35" s="105" t="str">
        <f t="shared" si="2"/>
        <v>68001</v>
      </c>
      <c r="W35" s="105" t="e">
        <f>VLOOKUP(U35,#REF!,2,FALSE)</f>
        <v>#REF!</v>
      </c>
      <c r="X35" s="105" t="e">
        <f>VLOOKUP(U35,#REF!,5,FALSE)</f>
        <v>#REF!</v>
      </c>
      <c r="Y35" s="105" t="str">
        <f t="shared" si="3"/>
        <v>Yes</v>
      </c>
      <c r="Z35" s="105" t="e">
        <f>VLOOKUP(V35,#REF!,2,FALSE)</f>
        <v>#REF!</v>
      </c>
    </row>
    <row r="36" spans="1:26" ht="16.5" hidden="1" customHeight="1" x14ac:dyDescent="0.4">
      <c r="A36" s="167">
        <v>42081</v>
      </c>
      <c r="B36" s="122" t="s">
        <v>175</v>
      </c>
      <c r="C36" s="150"/>
      <c r="D36" s="124">
        <v>260</v>
      </c>
      <c r="E36" s="157"/>
      <c r="F36" s="176">
        <f t="shared" si="0"/>
        <v>260</v>
      </c>
      <c r="G36" s="156"/>
      <c r="H36" s="151" t="s">
        <v>52</v>
      </c>
      <c r="I36" s="158">
        <v>521</v>
      </c>
      <c r="J36" s="159"/>
      <c r="K36" s="159"/>
      <c r="L36" s="154" t="s">
        <v>117</v>
      </c>
      <c r="M36" s="153">
        <f t="shared" si="9"/>
        <v>260</v>
      </c>
      <c r="N36" s="155"/>
      <c r="O36" s="122" t="str">
        <f t="shared" si="5"/>
        <v>B521UNPAID DD - CHARLOTTE NEWMAN</v>
      </c>
      <c r="P36" s="161" t="str">
        <f t="shared" si="10"/>
        <v>68001 9080</v>
      </c>
      <c r="Q36" s="162" t="str">
        <f t="shared" si="11"/>
        <v/>
      </c>
      <c r="R36" s="123">
        <f t="shared" si="12"/>
        <v>260</v>
      </c>
      <c r="S36" s="63" t="s">
        <v>54</v>
      </c>
      <c r="U36" s="105" t="str">
        <f t="shared" si="1"/>
        <v>9080</v>
      </c>
      <c r="V36" s="105" t="str">
        <f t="shared" si="2"/>
        <v>68001</v>
      </c>
      <c r="W36" s="105" t="e">
        <f>VLOOKUP(U36,#REF!,2,FALSE)</f>
        <v>#REF!</v>
      </c>
      <c r="X36" s="105" t="e">
        <f>VLOOKUP(U36,#REF!,5,FALSE)</f>
        <v>#REF!</v>
      </c>
      <c r="Y36" s="105">
        <f t="shared" si="3"/>
        <v>0</v>
      </c>
      <c r="Z36" s="105" t="e">
        <f>VLOOKUP(V36,#REF!,2,FALSE)</f>
        <v>#REF!</v>
      </c>
    </row>
    <row r="37" spans="1:26" ht="16.5" hidden="1" customHeight="1" x14ac:dyDescent="0.4">
      <c r="A37" s="167">
        <v>42065</v>
      </c>
      <c r="B37" s="122" t="s">
        <v>176</v>
      </c>
      <c r="C37" s="150"/>
      <c r="E37" s="150">
        <v>85000</v>
      </c>
      <c r="F37" s="176">
        <f t="shared" si="0"/>
        <v>85000</v>
      </c>
      <c r="H37" s="151" t="s">
        <v>52</v>
      </c>
      <c r="I37" s="158">
        <v>522</v>
      </c>
      <c r="J37" s="153" t="s">
        <v>47</v>
      </c>
      <c r="L37" s="154">
        <v>620185111</v>
      </c>
      <c r="M37" s="153">
        <f t="shared" ref="M37:M59" si="13">E37</f>
        <v>85000</v>
      </c>
      <c r="N37" s="155"/>
      <c r="O37" s="122" t="str">
        <f t="shared" si="5"/>
        <v>B522 SIBA DIRECT</v>
      </c>
      <c r="P37" s="161">
        <f t="shared" si="10"/>
        <v>620185111</v>
      </c>
      <c r="Q37" s="162" t="str">
        <f t="shared" si="11"/>
        <v/>
      </c>
      <c r="R37" s="123">
        <f t="shared" si="12"/>
        <v>85000</v>
      </c>
      <c r="S37" s="63" t="s">
        <v>54</v>
      </c>
      <c r="U37" s="105" t="str">
        <f t="shared" si="1"/>
        <v>5111</v>
      </c>
      <c r="V37" s="105" t="str">
        <f t="shared" si="2"/>
        <v>62018</v>
      </c>
      <c r="W37" s="105" t="e">
        <f>VLOOKUP(U37,#REF!,2,FALSE)</f>
        <v>#REF!</v>
      </c>
      <c r="X37" s="105" t="e">
        <f>VLOOKUP(U37,#REF!,5,FALSE)</f>
        <v>#REF!</v>
      </c>
      <c r="Y37" s="105">
        <f t="shared" si="3"/>
        <v>0</v>
      </c>
      <c r="Z37" s="105" t="e">
        <f>VLOOKUP(V37,#REF!,2,FALSE)</f>
        <v>#REF!</v>
      </c>
    </row>
    <row r="38" spans="1:26" ht="16.5" hidden="1" customHeight="1" x14ac:dyDescent="0.4">
      <c r="A38" s="167">
        <v>42065</v>
      </c>
      <c r="B38" s="122" t="s">
        <v>177</v>
      </c>
      <c r="C38" s="150"/>
      <c r="E38" s="150">
        <v>30.36</v>
      </c>
      <c r="F38" s="176">
        <f t="shared" si="0"/>
        <v>30.36</v>
      </c>
      <c r="H38" s="151" t="s">
        <v>52</v>
      </c>
      <c r="I38" s="158">
        <v>523</v>
      </c>
      <c r="J38" s="153" t="s">
        <v>47</v>
      </c>
      <c r="L38" s="154">
        <v>300022445</v>
      </c>
      <c r="M38" s="153">
        <f t="shared" si="13"/>
        <v>30.36</v>
      </c>
      <c r="N38" s="155"/>
      <c r="O38" s="122" t="str">
        <f t="shared" si="5"/>
        <v>B523 YESPAY</v>
      </c>
      <c r="P38" s="161">
        <f t="shared" si="10"/>
        <v>300022445</v>
      </c>
      <c r="Q38" s="162" t="str">
        <f t="shared" si="11"/>
        <v/>
      </c>
      <c r="R38" s="123">
        <f t="shared" si="12"/>
        <v>30.36</v>
      </c>
      <c r="S38" s="63" t="s">
        <v>54</v>
      </c>
      <c r="U38" s="105" t="str">
        <f t="shared" si="1"/>
        <v>2445</v>
      </c>
      <c r="V38" s="105" t="str">
        <f t="shared" si="2"/>
        <v>30002</v>
      </c>
      <c r="W38" s="105" t="e">
        <f>VLOOKUP(U38,#REF!,2,FALSE)</f>
        <v>#REF!</v>
      </c>
      <c r="X38" s="105" t="e">
        <f>VLOOKUP(U38,#REF!,5,FALSE)</f>
        <v>#REF!</v>
      </c>
      <c r="Y38" s="105" t="str">
        <f t="shared" si="3"/>
        <v>Yes</v>
      </c>
      <c r="Z38" s="105" t="e">
        <f>VLOOKUP(V38,#REF!,2,FALSE)</f>
        <v>#REF!</v>
      </c>
    </row>
    <row r="39" spans="1:26" ht="16.5" customHeight="1" x14ac:dyDescent="0.4">
      <c r="A39" s="167">
        <v>42065</v>
      </c>
      <c r="B39" s="122" t="s">
        <v>178</v>
      </c>
      <c r="C39" s="150"/>
      <c r="E39" s="150">
        <v>3468.75</v>
      </c>
      <c r="F39" s="176">
        <f t="shared" si="0"/>
        <v>3468.75</v>
      </c>
      <c r="H39" s="151" t="s">
        <v>52</v>
      </c>
      <c r="I39" s="158">
        <v>524</v>
      </c>
      <c r="J39" s="153" t="s">
        <v>47</v>
      </c>
      <c r="L39" s="154">
        <v>803017652</v>
      </c>
      <c r="M39" s="153">
        <f t="shared" si="13"/>
        <v>3468.75</v>
      </c>
      <c r="N39" s="155"/>
      <c r="O39" s="122" t="str">
        <f t="shared" si="5"/>
        <v>B524 SALIX FINANCE LTD</v>
      </c>
      <c r="P39" s="161">
        <f t="shared" si="10"/>
        <v>803017652</v>
      </c>
      <c r="Q39" s="162" t="str">
        <f t="shared" si="11"/>
        <v/>
      </c>
      <c r="R39" s="123">
        <f t="shared" si="12"/>
        <v>3468.75</v>
      </c>
      <c r="S39" s="63" t="s">
        <v>54</v>
      </c>
      <c r="U39" s="105" t="str">
        <f t="shared" si="1"/>
        <v>7652</v>
      </c>
      <c r="V39" s="105" t="str">
        <f t="shared" si="2"/>
        <v>80301</v>
      </c>
      <c r="W39" s="105" t="e">
        <f>VLOOKUP(U39,#REF!,2,FALSE)</f>
        <v>#REF!</v>
      </c>
      <c r="X39" s="105" t="e">
        <f>VLOOKUP(U39,#REF!,5,FALSE)</f>
        <v>#REF!</v>
      </c>
      <c r="Y39" s="105">
        <f t="shared" si="3"/>
        <v>0</v>
      </c>
      <c r="Z39" s="105" t="e">
        <f>VLOOKUP(V39,#REF!,2,FALSE)</f>
        <v>#REF!</v>
      </c>
    </row>
    <row r="40" spans="1:26" ht="16.5" hidden="1" customHeight="1" x14ac:dyDescent="0.4">
      <c r="A40" s="167">
        <v>42066</v>
      </c>
      <c r="B40" s="122" t="s">
        <v>176</v>
      </c>
      <c r="C40" s="150"/>
      <c r="E40" s="150">
        <v>56000</v>
      </c>
      <c r="F40" s="176">
        <f t="shared" si="0"/>
        <v>56000</v>
      </c>
      <c r="H40" s="151" t="s">
        <v>52</v>
      </c>
      <c r="I40" s="158">
        <v>525</v>
      </c>
      <c r="J40" s="153" t="s">
        <v>47</v>
      </c>
      <c r="L40" s="154">
        <v>620185111</v>
      </c>
      <c r="M40" s="153">
        <f t="shared" si="13"/>
        <v>56000</v>
      </c>
      <c r="N40" s="155"/>
      <c r="O40" s="122" t="str">
        <f t="shared" si="5"/>
        <v>B525 SIBA DIRECT</v>
      </c>
      <c r="P40" s="161">
        <f t="shared" si="10"/>
        <v>620185111</v>
      </c>
      <c r="Q40" s="162" t="str">
        <f t="shared" si="11"/>
        <v/>
      </c>
      <c r="R40" s="123">
        <f t="shared" si="12"/>
        <v>56000</v>
      </c>
      <c r="S40" s="63" t="s">
        <v>54</v>
      </c>
      <c r="U40" s="105" t="str">
        <f t="shared" si="1"/>
        <v>5111</v>
      </c>
      <c r="V40" s="105" t="str">
        <f t="shared" si="2"/>
        <v>62018</v>
      </c>
      <c r="W40" s="105" t="e">
        <f>VLOOKUP(U40,#REF!,2,FALSE)</f>
        <v>#REF!</v>
      </c>
      <c r="X40" s="105" t="e">
        <f>VLOOKUP(U40,#REF!,5,FALSE)</f>
        <v>#REF!</v>
      </c>
      <c r="Y40" s="105">
        <f t="shared" si="3"/>
        <v>0</v>
      </c>
      <c r="Z40" s="105" t="e">
        <f>VLOOKUP(V40,#REF!,2,FALSE)</f>
        <v>#REF!</v>
      </c>
    </row>
    <row r="41" spans="1:26" ht="16.5" hidden="1" customHeight="1" x14ac:dyDescent="0.4">
      <c r="A41" s="167">
        <v>42066</v>
      </c>
      <c r="B41" s="122" t="s">
        <v>179</v>
      </c>
      <c r="C41" s="150"/>
      <c r="E41" s="150">
        <v>30</v>
      </c>
      <c r="F41" s="176">
        <f t="shared" si="0"/>
        <v>30</v>
      </c>
      <c r="H41" s="151" t="s">
        <v>52</v>
      </c>
      <c r="I41" s="158">
        <v>526</v>
      </c>
      <c r="J41" s="153" t="s">
        <v>47</v>
      </c>
      <c r="L41" s="154">
        <v>399042430</v>
      </c>
      <c r="M41" s="153">
        <f t="shared" si="13"/>
        <v>30</v>
      </c>
      <c r="N41" s="155"/>
      <c r="O41" s="122" t="str">
        <f t="shared" si="5"/>
        <v>B526 LAND REGISTRY</v>
      </c>
      <c r="P41" s="161">
        <f t="shared" si="10"/>
        <v>399042430</v>
      </c>
      <c r="Q41" s="162" t="str">
        <f t="shared" si="11"/>
        <v/>
      </c>
      <c r="R41" s="123">
        <f t="shared" si="12"/>
        <v>30</v>
      </c>
      <c r="S41" s="63" t="s">
        <v>54</v>
      </c>
      <c r="U41" s="105" t="str">
        <f t="shared" si="1"/>
        <v>2430</v>
      </c>
      <c r="V41" s="105" t="str">
        <f t="shared" si="2"/>
        <v>39904</v>
      </c>
      <c r="W41" s="105" t="e">
        <f>VLOOKUP(U41,#REF!,2,FALSE)</f>
        <v>#REF!</v>
      </c>
      <c r="X41" s="105" t="e">
        <f>VLOOKUP(U41,#REF!,5,FALSE)</f>
        <v>#REF!</v>
      </c>
      <c r="Y41" s="105" t="str">
        <f t="shared" si="3"/>
        <v>Yes</v>
      </c>
      <c r="Z41" s="105" t="e">
        <f>VLOOKUP(V41,#REF!,2,FALSE)</f>
        <v>#REF!</v>
      </c>
    </row>
    <row r="42" spans="1:26" ht="16.5" hidden="1" customHeight="1" x14ac:dyDescent="0.4">
      <c r="A42" s="167">
        <v>42067</v>
      </c>
      <c r="B42" s="122" t="s">
        <v>176</v>
      </c>
      <c r="C42" s="150"/>
      <c r="E42" s="150">
        <v>197000</v>
      </c>
      <c r="F42" s="176">
        <f t="shared" si="0"/>
        <v>197000</v>
      </c>
      <c r="H42" s="151" t="s">
        <v>52</v>
      </c>
      <c r="I42" s="158">
        <v>527</v>
      </c>
      <c r="J42" s="153" t="s">
        <v>47</v>
      </c>
      <c r="L42" s="154">
        <v>620185111</v>
      </c>
      <c r="M42" s="153">
        <f t="shared" si="13"/>
        <v>197000</v>
      </c>
      <c r="N42" s="155"/>
      <c r="O42" s="122" t="str">
        <f t="shared" si="5"/>
        <v>B527 SIBA DIRECT</v>
      </c>
      <c r="P42" s="161">
        <f t="shared" si="10"/>
        <v>620185111</v>
      </c>
      <c r="Q42" s="162" t="str">
        <f t="shared" si="11"/>
        <v/>
      </c>
      <c r="R42" s="123">
        <f t="shared" si="12"/>
        <v>197000</v>
      </c>
      <c r="S42" s="63" t="s">
        <v>54</v>
      </c>
      <c r="U42" s="105" t="str">
        <f t="shared" si="1"/>
        <v>5111</v>
      </c>
      <c r="V42" s="105" t="str">
        <f t="shared" si="2"/>
        <v>62018</v>
      </c>
      <c r="W42" s="105" t="e">
        <f>VLOOKUP(U42,#REF!,2,FALSE)</f>
        <v>#REF!</v>
      </c>
      <c r="X42" s="105" t="e">
        <f>VLOOKUP(U42,#REF!,5,FALSE)</f>
        <v>#REF!</v>
      </c>
      <c r="Y42" s="105">
        <f t="shared" si="3"/>
        <v>0</v>
      </c>
      <c r="Z42" s="105" t="e">
        <f>VLOOKUP(V42,#REF!,2,FALSE)</f>
        <v>#REF!</v>
      </c>
    </row>
    <row r="43" spans="1:26" ht="16.5" customHeight="1" x14ac:dyDescent="0.4">
      <c r="A43" s="167">
        <v>42067</v>
      </c>
      <c r="B43" s="122" t="s">
        <v>180</v>
      </c>
      <c r="C43" s="150"/>
      <c r="E43" s="150">
        <v>1000</v>
      </c>
      <c r="F43" s="176">
        <f t="shared" si="0"/>
        <v>1000</v>
      </c>
      <c r="H43" s="151" t="s">
        <v>52</v>
      </c>
      <c r="I43" s="158">
        <v>528</v>
      </c>
      <c r="J43" s="153" t="s">
        <v>47</v>
      </c>
      <c r="L43" s="154">
        <v>620052702</v>
      </c>
      <c r="M43" s="153">
        <f t="shared" si="13"/>
        <v>1000</v>
      </c>
      <c r="N43" s="155"/>
      <c r="O43" s="122" t="str">
        <f t="shared" si="5"/>
        <v>B528 NEOPOST LTD</v>
      </c>
      <c r="P43" s="161">
        <f t="shared" si="10"/>
        <v>620052702</v>
      </c>
      <c r="Q43" s="162" t="str">
        <f t="shared" si="11"/>
        <v/>
      </c>
      <c r="R43" s="123">
        <f t="shared" si="12"/>
        <v>1000</v>
      </c>
      <c r="S43" s="63" t="s">
        <v>54</v>
      </c>
      <c r="U43" s="105" t="str">
        <f t="shared" si="1"/>
        <v>2702</v>
      </c>
      <c r="V43" s="105" t="str">
        <f t="shared" si="2"/>
        <v>62005</v>
      </c>
      <c r="W43" s="105" t="e">
        <f>VLOOKUP(U43,#REF!,2,FALSE)</f>
        <v>#REF!</v>
      </c>
      <c r="X43" s="105" t="e">
        <f>VLOOKUP(U43,#REF!,5,FALSE)</f>
        <v>#REF!</v>
      </c>
      <c r="Y43" s="105">
        <f t="shared" si="3"/>
        <v>0</v>
      </c>
      <c r="Z43" s="105" t="e">
        <f>VLOOKUP(V43,#REF!,2,FALSE)</f>
        <v>#REF!</v>
      </c>
    </row>
    <row r="44" spans="1:26" ht="16.5" hidden="1" customHeight="1" x14ac:dyDescent="0.4">
      <c r="A44" s="167">
        <v>42068</v>
      </c>
      <c r="B44" s="122" t="s">
        <v>181</v>
      </c>
      <c r="C44" s="150"/>
      <c r="E44" s="150">
        <v>42.1</v>
      </c>
      <c r="F44" s="176">
        <f t="shared" si="0"/>
        <v>42.1</v>
      </c>
      <c r="H44" s="151" t="s">
        <v>52</v>
      </c>
      <c r="I44" s="158">
        <v>529</v>
      </c>
      <c r="J44" s="153" t="s">
        <v>47</v>
      </c>
      <c r="L44" s="154">
        <v>620062706</v>
      </c>
      <c r="M44" s="153">
        <f t="shared" si="13"/>
        <v>42.1</v>
      </c>
      <c r="N44" s="155"/>
      <c r="O44" s="122" t="str">
        <f t="shared" si="5"/>
        <v>B529 O2</v>
      </c>
      <c r="P44" s="161">
        <f t="shared" si="10"/>
        <v>620062706</v>
      </c>
      <c r="Q44" s="162" t="str">
        <f t="shared" si="11"/>
        <v/>
      </c>
      <c r="R44" s="123">
        <f t="shared" si="12"/>
        <v>42.1</v>
      </c>
      <c r="S44" s="63" t="s">
        <v>54</v>
      </c>
      <c r="U44" s="105" t="str">
        <f t="shared" si="1"/>
        <v>2706</v>
      </c>
      <c r="V44" s="105" t="str">
        <f t="shared" si="2"/>
        <v>62006</v>
      </c>
      <c r="W44" s="105" t="e">
        <f>VLOOKUP(U44,#REF!,2,FALSE)</f>
        <v>#REF!</v>
      </c>
      <c r="X44" s="105" t="e">
        <f>VLOOKUP(U44,#REF!,5,FALSE)</f>
        <v>#REF!</v>
      </c>
      <c r="Y44" s="105" t="str">
        <f t="shared" si="3"/>
        <v>Yes</v>
      </c>
      <c r="Z44" s="105" t="e">
        <f>VLOOKUP(V44,#REF!,2,FALSE)</f>
        <v>#REF!</v>
      </c>
    </row>
    <row r="45" spans="1:26" ht="16.5" hidden="1" customHeight="1" x14ac:dyDescent="0.4">
      <c r="A45" s="167">
        <v>42072</v>
      </c>
      <c r="B45" s="122" t="s">
        <v>182</v>
      </c>
      <c r="C45" s="150"/>
      <c r="E45" s="150">
        <v>704.94</v>
      </c>
      <c r="F45" s="176">
        <f t="shared" si="0"/>
        <v>704.94</v>
      </c>
      <c r="H45" s="151" t="s">
        <v>52</v>
      </c>
      <c r="I45" s="158">
        <v>530</v>
      </c>
      <c r="J45" s="153" t="s">
        <v>47</v>
      </c>
      <c r="L45" s="154">
        <v>139012000</v>
      </c>
      <c r="M45" s="153">
        <v>11.33</v>
      </c>
      <c r="N45" s="155"/>
      <c r="O45" s="122" t="str">
        <f t="shared" si="5"/>
        <v>B530 NW PURCHASING VISA</v>
      </c>
      <c r="P45" s="161">
        <f t="shared" si="10"/>
        <v>139012000</v>
      </c>
      <c r="Q45" s="162" t="str">
        <f t="shared" si="11"/>
        <v/>
      </c>
      <c r="R45" s="123">
        <f t="shared" si="12"/>
        <v>11.33</v>
      </c>
      <c r="S45" s="63" t="s">
        <v>54</v>
      </c>
      <c r="U45" s="105" t="str">
        <f t="shared" si="1"/>
        <v>2000</v>
      </c>
      <c r="V45" s="105" t="str">
        <f t="shared" si="2"/>
        <v>13901</v>
      </c>
      <c r="W45" s="105" t="e">
        <f>VLOOKUP(U45,#REF!,2,FALSE)</f>
        <v>#REF!</v>
      </c>
      <c r="X45" s="105" t="e">
        <f>VLOOKUP(U45,#REF!,5,FALSE)</f>
        <v>#REF!</v>
      </c>
      <c r="Y45" s="105" t="str">
        <f t="shared" si="3"/>
        <v>Yes</v>
      </c>
      <c r="Z45" s="105" t="e">
        <f>VLOOKUP(V45,#REF!,2,FALSE)</f>
        <v>#REF!</v>
      </c>
    </row>
    <row r="46" spans="1:26" ht="16.5" customHeight="1" x14ac:dyDescent="0.4">
      <c r="A46" s="167">
        <v>42072</v>
      </c>
      <c r="B46" s="122" t="s">
        <v>182</v>
      </c>
      <c r="C46" s="150"/>
      <c r="E46" s="150"/>
      <c r="F46" s="176">
        <f t="shared" si="0"/>
        <v>0</v>
      </c>
      <c r="H46" s="151" t="s">
        <v>52</v>
      </c>
      <c r="I46" s="158">
        <v>530</v>
      </c>
      <c r="L46" s="154">
        <v>142075520</v>
      </c>
      <c r="M46" s="153">
        <v>323.89999999999998</v>
      </c>
      <c r="N46" s="155"/>
      <c r="O46" s="122" t="str">
        <f t="shared" si="5"/>
        <v>B530NW PURCHASING VISA</v>
      </c>
      <c r="P46" s="161">
        <f t="shared" si="10"/>
        <v>142075520</v>
      </c>
      <c r="Q46" s="162" t="str">
        <f t="shared" si="11"/>
        <v/>
      </c>
      <c r="R46" s="123">
        <f t="shared" si="12"/>
        <v>323.89999999999998</v>
      </c>
      <c r="S46" s="63" t="s">
        <v>54</v>
      </c>
      <c r="U46" s="105" t="str">
        <f t="shared" si="1"/>
        <v>5520</v>
      </c>
      <c r="V46" s="105" t="str">
        <f t="shared" ref="V46:V99" si="14">LEFT(P46,5)</f>
        <v>14207</v>
      </c>
      <c r="W46" s="105" t="e">
        <f>VLOOKUP(U46,#REF!,2,FALSE)</f>
        <v>#REF!</v>
      </c>
      <c r="X46" s="105" t="e">
        <f>VLOOKUP(U46,#REF!,5,FALSE)</f>
        <v>#REF!</v>
      </c>
      <c r="Y46" s="105">
        <f t="shared" si="3"/>
        <v>0</v>
      </c>
      <c r="Z46" s="105" t="e">
        <f>VLOOKUP(V46,#REF!,2,FALSE)</f>
        <v>#REF!</v>
      </c>
    </row>
    <row r="47" spans="1:26" ht="16.5" hidden="1" customHeight="1" x14ac:dyDescent="0.4">
      <c r="A47" s="167">
        <v>42072</v>
      </c>
      <c r="B47" s="122" t="s">
        <v>182</v>
      </c>
      <c r="C47" s="150"/>
      <c r="E47" s="150"/>
      <c r="F47" s="176">
        <f t="shared" si="0"/>
        <v>0</v>
      </c>
      <c r="H47" s="151" t="s">
        <v>52</v>
      </c>
      <c r="I47" s="158">
        <v>530</v>
      </c>
      <c r="L47" s="154">
        <v>142015141</v>
      </c>
      <c r="M47" s="153">
        <v>37.700000000000003</v>
      </c>
      <c r="N47" s="155"/>
      <c r="O47" s="122" t="str">
        <f t="shared" si="5"/>
        <v>B530NW PURCHASING VISA</v>
      </c>
      <c r="P47" s="161">
        <f t="shared" si="10"/>
        <v>142015141</v>
      </c>
      <c r="Q47" s="162" t="str">
        <f t="shared" si="11"/>
        <v/>
      </c>
      <c r="R47" s="123">
        <f t="shared" si="12"/>
        <v>37.700000000000003</v>
      </c>
      <c r="S47" s="63" t="s">
        <v>54</v>
      </c>
      <c r="U47" s="105" t="str">
        <f t="shared" si="1"/>
        <v>5141</v>
      </c>
      <c r="V47" s="105" t="str">
        <f t="shared" si="14"/>
        <v>14201</v>
      </c>
      <c r="W47" s="105" t="e">
        <f>VLOOKUP(U47,#REF!,2,FALSE)</f>
        <v>#REF!</v>
      </c>
      <c r="X47" s="105" t="e">
        <f>VLOOKUP(U47,#REF!,5,FALSE)</f>
        <v>#REF!</v>
      </c>
      <c r="Y47" s="105" t="str">
        <f t="shared" si="3"/>
        <v>Yes</v>
      </c>
      <c r="Z47" s="105" t="e">
        <f>VLOOKUP(V47,#REF!,2,FALSE)</f>
        <v>#REF!</v>
      </c>
    </row>
    <row r="48" spans="1:26" ht="16.5" hidden="1" customHeight="1" x14ac:dyDescent="0.4">
      <c r="A48" s="167">
        <v>42072</v>
      </c>
      <c r="B48" s="122" t="s">
        <v>182</v>
      </c>
      <c r="C48" s="150"/>
      <c r="E48" s="150"/>
      <c r="F48" s="176">
        <f t="shared" si="0"/>
        <v>0</v>
      </c>
      <c r="H48" s="151" t="s">
        <v>52</v>
      </c>
      <c r="I48" s="158">
        <v>530</v>
      </c>
      <c r="L48" s="154">
        <v>140012000</v>
      </c>
      <c r="M48" s="153">
        <v>68.709999999999994</v>
      </c>
      <c r="N48" s="155"/>
      <c r="O48" s="122" t="str">
        <f t="shared" si="5"/>
        <v>B530NW PURCHASING VISA</v>
      </c>
      <c r="P48" s="161">
        <f t="shared" si="10"/>
        <v>140012000</v>
      </c>
      <c r="Q48" s="162" t="str">
        <f t="shared" si="11"/>
        <v/>
      </c>
      <c r="R48" s="123">
        <f t="shared" si="12"/>
        <v>68.709999999999994</v>
      </c>
      <c r="S48" s="63" t="s">
        <v>54</v>
      </c>
      <c r="U48" s="105" t="str">
        <f t="shared" si="1"/>
        <v>2000</v>
      </c>
      <c r="V48" s="105" t="str">
        <f t="shared" si="14"/>
        <v>14001</v>
      </c>
      <c r="W48" s="105" t="e">
        <f>VLOOKUP(U48,#REF!,2,FALSE)</f>
        <v>#REF!</v>
      </c>
      <c r="X48" s="105" t="e">
        <f>VLOOKUP(U48,#REF!,5,FALSE)</f>
        <v>#REF!</v>
      </c>
      <c r="Y48" s="105" t="str">
        <f t="shared" si="3"/>
        <v>Yes</v>
      </c>
      <c r="Z48" s="105" t="e">
        <f>VLOOKUP(V48,#REF!,2,FALSE)</f>
        <v>#REF!</v>
      </c>
    </row>
    <row r="49" spans="1:26" ht="16.5" hidden="1" customHeight="1" x14ac:dyDescent="0.4">
      <c r="A49" s="167">
        <v>42072</v>
      </c>
      <c r="B49" s="122" t="s">
        <v>182</v>
      </c>
      <c r="C49" s="150"/>
      <c r="E49" s="150"/>
      <c r="F49" s="176">
        <f t="shared" si="0"/>
        <v>0</v>
      </c>
      <c r="H49" s="151" t="s">
        <v>52</v>
      </c>
      <c r="I49" s="158">
        <v>530</v>
      </c>
      <c r="L49" s="154">
        <v>142015141</v>
      </c>
      <c r="M49" s="153">
        <v>35.799999999999997</v>
      </c>
      <c r="N49" s="155"/>
      <c r="O49" s="122" t="str">
        <f t="shared" si="5"/>
        <v>B530NW PURCHASING VISA</v>
      </c>
      <c r="P49" s="161">
        <f t="shared" si="10"/>
        <v>142015141</v>
      </c>
      <c r="Q49" s="162" t="str">
        <f t="shared" si="11"/>
        <v/>
      </c>
      <c r="R49" s="123">
        <f t="shared" si="12"/>
        <v>35.799999999999997</v>
      </c>
      <c r="S49" s="63" t="s">
        <v>54</v>
      </c>
      <c r="U49" s="105" t="str">
        <f t="shared" si="1"/>
        <v>5141</v>
      </c>
      <c r="V49" s="105" t="str">
        <f t="shared" si="14"/>
        <v>14201</v>
      </c>
      <c r="W49" s="105" t="e">
        <f>VLOOKUP(U49,#REF!,2,FALSE)</f>
        <v>#REF!</v>
      </c>
      <c r="X49" s="105" t="e">
        <f>VLOOKUP(U49,#REF!,5,FALSE)</f>
        <v>#REF!</v>
      </c>
      <c r="Y49" s="105" t="str">
        <f t="shared" si="3"/>
        <v>Yes</v>
      </c>
      <c r="Z49" s="105" t="e">
        <f>VLOOKUP(V49,#REF!,2,FALSE)</f>
        <v>#REF!</v>
      </c>
    </row>
    <row r="50" spans="1:26" ht="16.5" hidden="1" customHeight="1" x14ac:dyDescent="0.4">
      <c r="A50" s="167">
        <v>42072</v>
      </c>
      <c r="B50" s="122" t="s">
        <v>182</v>
      </c>
      <c r="C50" s="150"/>
      <c r="E50" s="150"/>
      <c r="F50" s="176">
        <f t="shared" si="0"/>
        <v>0</v>
      </c>
      <c r="H50" s="151" t="s">
        <v>52</v>
      </c>
      <c r="I50" s="158">
        <v>530</v>
      </c>
      <c r="L50" s="154">
        <v>770303035</v>
      </c>
      <c r="M50" s="153">
        <v>227.5</v>
      </c>
      <c r="N50" s="155"/>
      <c r="O50" s="122" t="str">
        <f t="shared" si="5"/>
        <v>B530NW PURCHASING VISA</v>
      </c>
      <c r="P50" s="161">
        <f t="shared" si="10"/>
        <v>770303035</v>
      </c>
      <c r="Q50" s="162" t="str">
        <f t="shared" si="11"/>
        <v/>
      </c>
      <c r="R50" s="123">
        <f t="shared" si="12"/>
        <v>227.5</v>
      </c>
      <c r="S50" s="63" t="s">
        <v>54</v>
      </c>
      <c r="U50" s="105" t="str">
        <f t="shared" si="1"/>
        <v>3035</v>
      </c>
      <c r="V50" s="105" t="str">
        <f t="shared" si="14"/>
        <v>77030</v>
      </c>
      <c r="W50" s="105" t="e">
        <f>VLOOKUP(U50,#REF!,2,FALSE)</f>
        <v>#REF!</v>
      </c>
      <c r="X50" s="105" t="e">
        <f>VLOOKUP(U50,#REF!,5,FALSE)</f>
        <v>#REF!</v>
      </c>
      <c r="Y50" s="105" t="str">
        <f t="shared" si="3"/>
        <v>Yes</v>
      </c>
      <c r="Z50" s="105" t="e">
        <f>VLOOKUP(V50,#REF!,2,FALSE)</f>
        <v>#REF!</v>
      </c>
    </row>
    <row r="51" spans="1:26" ht="16.5" hidden="1" customHeight="1" x14ac:dyDescent="0.4">
      <c r="A51" s="167">
        <v>42073</v>
      </c>
      <c r="B51" s="122" t="s">
        <v>179</v>
      </c>
      <c r="C51" s="150"/>
      <c r="E51" s="150">
        <v>6</v>
      </c>
      <c r="F51" s="176">
        <f t="shared" si="0"/>
        <v>6</v>
      </c>
      <c r="H51" s="151" t="s">
        <v>52</v>
      </c>
      <c r="I51" s="158">
        <v>531</v>
      </c>
      <c r="J51" s="153" t="s">
        <v>47</v>
      </c>
      <c r="L51" s="154">
        <v>399042430</v>
      </c>
      <c r="M51" s="153">
        <f t="shared" si="13"/>
        <v>6</v>
      </c>
      <c r="N51" s="155"/>
      <c r="O51" s="122" t="str">
        <f t="shared" si="5"/>
        <v>B531 LAND REGISTRY</v>
      </c>
      <c r="P51" s="161">
        <f t="shared" si="10"/>
        <v>399042430</v>
      </c>
      <c r="Q51" s="162" t="str">
        <f t="shared" si="11"/>
        <v/>
      </c>
      <c r="R51" s="123">
        <f t="shared" si="12"/>
        <v>6</v>
      </c>
      <c r="S51" s="63" t="s">
        <v>54</v>
      </c>
      <c r="U51" s="105" t="str">
        <f t="shared" si="1"/>
        <v>2430</v>
      </c>
      <c r="V51" s="105" t="str">
        <f t="shared" si="14"/>
        <v>39904</v>
      </c>
      <c r="W51" s="105" t="e">
        <f>VLOOKUP(U51,#REF!,2,FALSE)</f>
        <v>#REF!</v>
      </c>
      <c r="X51" s="105" t="e">
        <f>VLOOKUP(U51,#REF!,5,FALSE)</f>
        <v>#REF!</v>
      </c>
      <c r="Y51" s="105" t="str">
        <f t="shared" si="3"/>
        <v>Yes</v>
      </c>
      <c r="Z51" s="105" t="e">
        <f>VLOOKUP(V51,#REF!,2,FALSE)</f>
        <v>#REF!</v>
      </c>
    </row>
    <row r="52" spans="1:26" ht="16.5" hidden="1" customHeight="1" x14ac:dyDescent="0.4">
      <c r="A52" s="167">
        <v>42074</v>
      </c>
      <c r="B52" s="122" t="s">
        <v>183</v>
      </c>
      <c r="C52" s="150"/>
      <c r="E52" s="150">
        <v>198.3</v>
      </c>
      <c r="F52" s="176">
        <f t="shared" si="0"/>
        <v>198.3</v>
      </c>
      <c r="H52" s="151" t="s">
        <v>52</v>
      </c>
      <c r="I52" s="158">
        <v>532</v>
      </c>
      <c r="J52" s="153" t="s">
        <v>47</v>
      </c>
      <c r="L52" s="154">
        <v>302010930</v>
      </c>
      <c r="M52" s="153">
        <f t="shared" si="13"/>
        <v>198.3</v>
      </c>
      <c r="N52" s="155"/>
      <c r="O52" s="122" t="str">
        <f t="shared" si="5"/>
        <v>B532 DINERS CLUB INTL</v>
      </c>
      <c r="P52" s="161">
        <f t="shared" si="10"/>
        <v>302010930</v>
      </c>
      <c r="Q52" s="162" t="str">
        <f t="shared" si="11"/>
        <v/>
      </c>
      <c r="R52" s="123">
        <f t="shared" si="12"/>
        <v>198.3</v>
      </c>
      <c r="S52" s="63" t="s">
        <v>54</v>
      </c>
      <c r="U52" s="105" t="str">
        <f t="shared" si="1"/>
        <v>0930</v>
      </c>
      <c r="V52" s="105" t="str">
        <f t="shared" si="14"/>
        <v>30201</v>
      </c>
      <c r="W52" s="105" t="e">
        <f>VLOOKUP(U52,#REF!,2,FALSE)</f>
        <v>#REF!</v>
      </c>
      <c r="X52" s="105" t="e">
        <f>VLOOKUP(U52,#REF!,5,FALSE)</f>
        <v>#REF!</v>
      </c>
      <c r="Y52" s="105" t="str">
        <f t="shared" si="3"/>
        <v>Yes</v>
      </c>
      <c r="Z52" s="105" t="e">
        <f>VLOOKUP(V52,#REF!,2,FALSE)</f>
        <v>#REF!</v>
      </c>
    </row>
    <row r="53" spans="1:26" ht="16.5" hidden="1" customHeight="1" x14ac:dyDescent="0.4">
      <c r="A53" s="167">
        <v>42075</v>
      </c>
      <c r="B53" s="122" t="s">
        <v>176</v>
      </c>
      <c r="C53" s="150"/>
      <c r="E53" s="150">
        <v>11000</v>
      </c>
      <c r="F53" s="176">
        <f t="shared" si="0"/>
        <v>11000</v>
      </c>
      <c r="H53" s="151" t="s">
        <v>52</v>
      </c>
      <c r="I53" s="158">
        <v>533</v>
      </c>
      <c r="L53" s="154">
        <v>620185111</v>
      </c>
      <c r="M53" s="153">
        <f t="shared" si="13"/>
        <v>11000</v>
      </c>
      <c r="N53" s="155"/>
      <c r="O53" s="122" t="str">
        <f t="shared" si="5"/>
        <v>B533SIBA DIRECT</v>
      </c>
      <c r="P53" s="161">
        <f t="shared" si="10"/>
        <v>620185111</v>
      </c>
      <c r="Q53" s="162" t="str">
        <f t="shared" si="11"/>
        <v/>
      </c>
      <c r="R53" s="123">
        <f t="shared" si="12"/>
        <v>11000</v>
      </c>
      <c r="S53" s="63" t="s">
        <v>54</v>
      </c>
      <c r="U53" s="105" t="str">
        <f t="shared" si="1"/>
        <v>5111</v>
      </c>
      <c r="V53" s="105" t="str">
        <f t="shared" si="14"/>
        <v>62018</v>
      </c>
      <c r="W53" s="105" t="e">
        <f>VLOOKUP(U53,#REF!,2,FALSE)</f>
        <v>#REF!</v>
      </c>
      <c r="X53" s="105" t="e">
        <f>VLOOKUP(U53,#REF!,5,FALSE)</f>
        <v>#REF!</v>
      </c>
      <c r="Y53" s="105">
        <f t="shared" si="3"/>
        <v>0</v>
      </c>
      <c r="Z53" s="105" t="e">
        <f>VLOOKUP(V53,#REF!,2,FALSE)</f>
        <v>#REF!</v>
      </c>
    </row>
    <row r="54" spans="1:26" ht="16.5" customHeight="1" x14ac:dyDescent="0.4">
      <c r="A54" s="167">
        <v>42076</v>
      </c>
      <c r="B54" s="122" t="s">
        <v>180</v>
      </c>
      <c r="C54" s="150"/>
      <c r="E54" s="150">
        <v>1000</v>
      </c>
      <c r="F54" s="176">
        <f t="shared" si="0"/>
        <v>1000</v>
      </c>
      <c r="H54" s="151" t="s">
        <v>52</v>
      </c>
      <c r="I54" s="158">
        <v>534</v>
      </c>
      <c r="J54" s="153" t="s">
        <v>47</v>
      </c>
      <c r="L54" s="154">
        <v>620052702</v>
      </c>
      <c r="M54" s="153">
        <f t="shared" si="13"/>
        <v>1000</v>
      </c>
      <c r="N54" s="155"/>
      <c r="O54" s="122" t="str">
        <f t="shared" si="5"/>
        <v>B534 NEOPOST LTD</v>
      </c>
      <c r="P54" s="161">
        <f t="shared" si="10"/>
        <v>620052702</v>
      </c>
      <c r="Q54" s="162" t="str">
        <f t="shared" si="11"/>
        <v/>
      </c>
      <c r="R54" s="123">
        <f t="shared" si="12"/>
        <v>1000</v>
      </c>
      <c r="S54" s="63" t="s">
        <v>54</v>
      </c>
      <c r="U54" s="105" t="str">
        <f t="shared" si="1"/>
        <v>2702</v>
      </c>
      <c r="V54" s="105" t="str">
        <f t="shared" si="14"/>
        <v>62005</v>
      </c>
      <c r="W54" s="105" t="e">
        <f>VLOOKUP(U54,#REF!,2,FALSE)</f>
        <v>#REF!</v>
      </c>
      <c r="X54" s="105" t="e">
        <f>VLOOKUP(U54,#REF!,5,FALSE)</f>
        <v>#REF!</v>
      </c>
      <c r="Y54" s="105">
        <f t="shared" si="3"/>
        <v>0</v>
      </c>
      <c r="Z54" s="105" t="e">
        <f>VLOOKUP(V54,#REF!,2,FALSE)</f>
        <v>#REF!</v>
      </c>
    </row>
    <row r="55" spans="1:26" ht="16.5" hidden="1" customHeight="1" x14ac:dyDescent="0.4">
      <c r="A55" s="167">
        <v>42079</v>
      </c>
      <c r="B55" s="122" t="s">
        <v>184</v>
      </c>
      <c r="C55" s="150"/>
      <c r="E55" s="150">
        <v>88.25</v>
      </c>
      <c r="F55" s="176">
        <f t="shared" si="0"/>
        <v>88.25</v>
      </c>
      <c r="H55" s="151" t="s">
        <v>52</v>
      </c>
      <c r="I55" s="158">
        <v>535</v>
      </c>
      <c r="J55" s="153" t="s">
        <v>47</v>
      </c>
      <c r="L55" s="154">
        <v>300022445</v>
      </c>
      <c r="M55" s="153">
        <f t="shared" si="13"/>
        <v>88.25</v>
      </c>
      <c r="N55" s="155"/>
      <c r="O55" s="122" t="str">
        <f t="shared" si="5"/>
        <v>B535 BANKLINE</v>
      </c>
      <c r="P55" s="161">
        <f t="shared" si="10"/>
        <v>300022445</v>
      </c>
      <c r="Q55" s="162" t="str">
        <f t="shared" si="11"/>
        <v/>
      </c>
      <c r="R55" s="123">
        <f t="shared" si="12"/>
        <v>88.25</v>
      </c>
      <c r="S55" s="63" t="s">
        <v>54</v>
      </c>
      <c r="U55" s="105" t="str">
        <f t="shared" si="1"/>
        <v>2445</v>
      </c>
      <c r="V55" s="105" t="str">
        <f t="shared" si="14"/>
        <v>30002</v>
      </c>
      <c r="W55" s="105" t="e">
        <f>VLOOKUP(U55,#REF!,2,FALSE)</f>
        <v>#REF!</v>
      </c>
      <c r="X55" s="105" t="e">
        <f>VLOOKUP(U55,#REF!,5,FALSE)</f>
        <v>#REF!</v>
      </c>
      <c r="Y55" s="105" t="str">
        <f t="shared" si="3"/>
        <v>Yes</v>
      </c>
      <c r="Z55" s="105" t="e">
        <f>VLOOKUP(V55,#REF!,2,FALSE)</f>
        <v>#REF!</v>
      </c>
    </row>
    <row r="56" spans="1:26" ht="16.5" customHeight="1" x14ac:dyDescent="0.4">
      <c r="A56" s="167">
        <v>42079</v>
      </c>
      <c r="B56" s="122" t="s">
        <v>185</v>
      </c>
      <c r="C56" s="150"/>
      <c r="E56" s="150">
        <v>274.56</v>
      </c>
      <c r="F56" s="176">
        <f t="shared" si="0"/>
        <v>274.56</v>
      </c>
      <c r="H56" s="151" t="s">
        <v>52</v>
      </c>
      <c r="I56" s="158">
        <v>536</v>
      </c>
      <c r="L56" s="154">
        <v>303035012</v>
      </c>
      <c r="M56" s="153">
        <f t="shared" si="13"/>
        <v>274.56</v>
      </c>
      <c r="N56" s="155"/>
      <c r="O56" s="122" t="str">
        <f t="shared" si="5"/>
        <v>B536CHAPS TRANSFER</v>
      </c>
      <c r="P56" s="161">
        <f t="shared" si="10"/>
        <v>303035012</v>
      </c>
      <c r="Q56" s="162" t="str">
        <f t="shared" si="11"/>
        <v/>
      </c>
      <c r="R56" s="123">
        <f t="shared" si="12"/>
        <v>274.56</v>
      </c>
      <c r="S56" s="63" t="s">
        <v>54</v>
      </c>
      <c r="U56" s="105" t="str">
        <f t="shared" si="1"/>
        <v>5012</v>
      </c>
      <c r="V56" s="105" t="str">
        <f t="shared" si="14"/>
        <v>30303</v>
      </c>
      <c r="W56" s="105" t="e">
        <f>VLOOKUP(U56,#REF!,2,FALSE)</f>
        <v>#REF!</v>
      </c>
      <c r="X56" s="105" t="e">
        <f>VLOOKUP(U56,#REF!,5,FALSE)</f>
        <v>#REF!</v>
      </c>
      <c r="Y56" s="105">
        <f t="shared" si="3"/>
        <v>0</v>
      </c>
      <c r="Z56" s="105" t="e">
        <f>VLOOKUP(V56,#REF!,2,FALSE)</f>
        <v>#REF!</v>
      </c>
    </row>
    <row r="57" spans="1:26" ht="16.5" hidden="1" customHeight="1" x14ac:dyDescent="0.4">
      <c r="A57" s="167">
        <v>42079</v>
      </c>
      <c r="B57" s="122" t="s">
        <v>176</v>
      </c>
      <c r="C57" s="150"/>
      <c r="E57" s="150">
        <v>851000</v>
      </c>
      <c r="F57" s="176">
        <f t="shared" si="0"/>
        <v>851000</v>
      </c>
      <c r="H57" s="151" t="s">
        <v>52</v>
      </c>
      <c r="I57" s="158">
        <v>537</v>
      </c>
      <c r="J57" s="153" t="s">
        <v>47</v>
      </c>
      <c r="L57" s="154">
        <v>620185111</v>
      </c>
      <c r="M57" s="153">
        <f t="shared" si="13"/>
        <v>851000</v>
      </c>
      <c r="N57" s="155"/>
      <c r="O57" s="122" t="str">
        <f t="shared" si="5"/>
        <v>B537 SIBA DIRECT</v>
      </c>
      <c r="P57" s="161">
        <f t="shared" si="10"/>
        <v>620185111</v>
      </c>
      <c r="Q57" s="162" t="str">
        <f t="shared" si="11"/>
        <v/>
      </c>
      <c r="R57" s="123">
        <f t="shared" si="12"/>
        <v>851000</v>
      </c>
      <c r="S57" s="63" t="s">
        <v>54</v>
      </c>
      <c r="U57" s="105" t="str">
        <f t="shared" si="1"/>
        <v>5111</v>
      </c>
      <c r="V57" s="105" t="str">
        <f t="shared" si="14"/>
        <v>62018</v>
      </c>
      <c r="W57" s="105" t="e">
        <f>VLOOKUP(U57,#REF!,2,FALSE)</f>
        <v>#REF!</v>
      </c>
      <c r="X57" s="105" t="e">
        <f>VLOOKUP(U57,#REF!,5,FALSE)</f>
        <v>#REF!</v>
      </c>
      <c r="Y57" s="105">
        <f t="shared" si="3"/>
        <v>0</v>
      </c>
      <c r="Z57" s="105" t="e">
        <f>VLOOKUP(V57,#REF!,2,FALSE)</f>
        <v>#REF!</v>
      </c>
    </row>
    <row r="58" spans="1:26" ht="16.5" hidden="1" customHeight="1" x14ac:dyDescent="0.4">
      <c r="A58" s="167">
        <v>42079</v>
      </c>
      <c r="B58" s="122" t="s">
        <v>186</v>
      </c>
      <c r="C58" s="150"/>
      <c r="E58" s="150">
        <v>15666.67</v>
      </c>
      <c r="F58" s="176">
        <f t="shared" si="0"/>
        <v>15666.67</v>
      </c>
      <c r="H58" s="151" t="s">
        <v>52</v>
      </c>
      <c r="I58" s="158">
        <v>538</v>
      </c>
      <c r="L58" s="154">
        <v>305010102</v>
      </c>
      <c r="M58" s="153">
        <f t="shared" si="13"/>
        <v>15666.67</v>
      </c>
      <c r="N58" s="155"/>
      <c r="O58" s="122" t="str">
        <f t="shared" si="5"/>
        <v>B538LCC NO 3 ACCOUNT</v>
      </c>
      <c r="P58" s="161">
        <f t="shared" si="10"/>
        <v>305010102</v>
      </c>
      <c r="Q58" s="162" t="str">
        <f t="shared" si="11"/>
        <v/>
      </c>
      <c r="R58" s="123">
        <f t="shared" si="12"/>
        <v>15666.67</v>
      </c>
      <c r="S58" s="63" t="s">
        <v>54</v>
      </c>
      <c r="U58" s="105" t="str">
        <f t="shared" si="1"/>
        <v>0102</v>
      </c>
      <c r="V58" s="105" t="str">
        <f t="shared" si="14"/>
        <v>30501</v>
      </c>
      <c r="W58" s="105" t="e">
        <f>VLOOKUP(U58,#REF!,2,FALSE)</f>
        <v>#REF!</v>
      </c>
      <c r="X58" s="105" t="e">
        <f>VLOOKUP(U58,#REF!,5,FALSE)</f>
        <v>#REF!</v>
      </c>
      <c r="Y58" s="105">
        <f t="shared" si="3"/>
        <v>0</v>
      </c>
      <c r="Z58" s="105" t="e">
        <f>VLOOKUP(V58,#REF!,2,FALSE)</f>
        <v>#REF!</v>
      </c>
    </row>
    <row r="59" spans="1:26" ht="16.5" hidden="1" customHeight="1" x14ac:dyDescent="0.4">
      <c r="A59" s="167">
        <v>42080</v>
      </c>
      <c r="B59" s="122" t="s">
        <v>176</v>
      </c>
      <c r="C59" s="150"/>
      <c r="E59" s="150">
        <v>113000</v>
      </c>
      <c r="F59" s="176">
        <f t="shared" ref="F59:F110" si="15">SUM(C59:E59)</f>
        <v>113000</v>
      </c>
      <c r="H59" s="151" t="s">
        <v>52</v>
      </c>
      <c r="I59" s="158">
        <v>539</v>
      </c>
      <c r="L59" s="154">
        <v>620185111</v>
      </c>
      <c r="M59" s="153">
        <f t="shared" si="13"/>
        <v>113000</v>
      </c>
      <c r="N59" s="155"/>
      <c r="O59" s="122" t="str">
        <f t="shared" si="5"/>
        <v>B539SIBA DIRECT</v>
      </c>
      <c r="P59" s="161">
        <f t="shared" si="10"/>
        <v>620185111</v>
      </c>
      <c r="Q59" s="162" t="str">
        <f t="shared" si="11"/>
        <v/>
      </c>
      <c r="R59" s="123">
        <f t="shared" si="12"/>
        <v>113000</v>
      </c>
      <c r="S59" s="63" t="s">
        <v>54</v>
      </c>
      <c r="U59" s="105" t="str">
        <f t="shared" ref="U59:U104" si="16">RIGHT(P59,4)</f>
        <v>5111</v>
      </c>
      <c r="V59" s="105" t="str">
        <f t="shared" si="14"/>
        <v>62018</v>
      </c>
      <c r="W59" s="105" t="e">
        <f>VLOOKUP(U59,#REF!,2,FALSE)</f>
        <v>#REF!</v>
      </c>
      <c r="X59" s="105" t="e">
        <f>VLOOKUP(U59,#REF!,5,FALSE)</f>
        <v>#REF!</v>
      </c>
      <c r="Y59" s="105">
        <f t="shared" si="3"/>
        <v>0</v>
      </c>
      <c r="Z59" s="105" t="e">
        <f>VLOOKUP(V59,#REF!,2,FALSE)</f>
        <v>#REF!</v>
      </c>
    </row>
    <row r="60" spans="1:26" ht="16.2" hidden="1" x14ac:dyDescent="0.4">
      <c r="A60" s="167">
        <v>42080</v>
      </c>
      <c r="B60" s="122" t="s">
        <v>16</v>
      </c>
      <c r="C60" s="150"/>
      <c r="E60" s="150">
        <v>147029.51999999999</v>
      </c>
      <c r="F60" s="176">
        <f t="shared" si="15"/>
        <v>147029.51999999999</v>
      </c>
      <c r="H60" s="151" t="s">
        <v>52</v>
      </c>
      <c r="I60" s="158">
        <v>540</v>
      </c>
      <c r="L60" s="154">
        <v>600035202</v>
      </c>
      <c r="M60" s="153">
        <v>36295.120000000003</v>
      </c>
      <c r="N60" s="155"/>
      <c r="O60" s="122" t="str">
        <f t="shared" si="5"/>
        <v>B540LEICESTERSHIRE COUNTY COUNCIL</v>
      </c>
      <c r="P60" s="161">
        <f t="shared" si="10"/>
        <v>600035202</v>
      </c>
      <c r="Q60" s="162" t="str">
        <f t="shared" si="11"/>
        <v/>
      </c>
      <c r="R60" s="123">
        <f t="shared" si="12"/>
        <v>36295.120000000003</v>
      </c>
      <c r="S60" s="63" t="s">
        <v>54</v>
      </c>
      <c r="U60" s="105" t="str">
        <f t="shared" si="16"/>
        <v>5202</v>
      </c>
      <c r="V60" s="105" t="str">
        <f t="shared" si="14"/>
        <v>60003</v>
      </c>
      <c r="W60" s="105" t="e">
        <f>VLOOKUP(U60,#REF!,2,FALSE)</f>
        <v>#REF!</v>
      </c>
      <c r="X60" s="105" t="e">
        <f>VLOOKUP(U60,#REF!,5,FALSE)</f>
        <v>#REF!</v>
      </c>
      <c r="Y60" s="105">
        <f t="shared" si="3"/>
        <v>0</v>
      </c>
      <c r="Z60" s="105" t="e">
        <f>VLOOKUP(V60,#REF!,2,FALSE)</f>
        <v>#REF!</v>
      </c>
    </row>
    <row r="61" spans="1:26" ht="16.2" hidden="1" x14ac:dyDescent="0.4">
      <c r="A61" s="167">
        <v>42080</v>
      </c>
      <c r="B61" s="122" t="s">
        <v>16</v>
      </c>
      <c r="C61" s="150"/>
      <c r="E61" s="150"/>
      <c r="F61" s="176">
        <f t="shared" si="15"/>
        <v>0</v>
      </c>
      <c r="H61" s="151" t="s">
        <v>52</v>
      </c>
      <c r="I61" s="158">
        <v>540</v>
      </c>
      <c r="L61" s="154">
        <v>600035200</v>
      </c>
      <c r="M61" s="153">
        <v>20550.91</v>
      </c>
      <c r="N61" s="155"/>
      <c r="O61" s="122" t="str">
        <f t="shared" si="5"/>
        <v>B540LEICESTERSHIRE COUNTY COUNCIL</v>
      </c>
      <c r="P61" s="161">
        <f t="shared" si="10"/>
        <v>600035200</v>
      </c>
      <c r="Q61" s="162" t="str">
        <f t="shared" si="11"/>
        <v/>
      </c>
      <c r="R61" s="123">
        <f t="shared" si="12"/>
        <v>20550.91</v>
      </c>
      <c r="S61" s="63" t="s">
        <v>54</v>
      </c>
      <c r="U61" s="105" t="str">
        <f t="shared" si="16"/>
        <v>5200</v>
      </c>
      <c r="V61" s="105" t="str">
        <f t="shared" si="14"/>
        <v>60003</v>
      </c>
      <c r="W61" s="105" t="e">
        <f>VLOOKUP(U61,#REF!,2,FALSE)</f>
        <v>#REF!</v>
      </c>
      <c r="X61" s="105" t="e">
        <f>VLOOKUP(U61,#REF!,5,FALSE)</f>
        <v>#REF!</v>
      </c>
      <c r="Y61" s="105">
        <f t="shared" si="3"/>
        <v>0</v>
      </c>
      <c r="Z61" s="105" t="e">
        <f>VLOOKUP(V61,#REF!,2,FALSE)</f>
        <v>#REF!</v>
      </c>
    </row>
    <row r="62" spans="1:26" ht="16.2" hidden="1" x14ac:dyDescent="0.4">
      <c r="A62" s="167">
        <v>42080</v>
      </c>
      <c r="B62" s="122" t="s">
        <v>16</v>
      </c>
      <c r="C62" s="150"/>
      <c r="E62" s="150"/>
      <c r="F62" s="176">
        <f t="shared" si="15"/>
        <v>0</v>
      </c>
      <c r="H62" s="151" t="s">
        <v>52</v>
      </c>
      <c r="I62" s="158">
        <v>540</v>
      </c>
      <c r="L62" s="154">
        <v>600035242</v>
      </c>
      <c r="M62" s="153">
        <v>21967.98</v>
      </c>
      <c r="N62" s="155"/>
      <c r="O62" s="122" t="str">
        <f t="shared" si="5"/>
        <v>B540LEICESTERSHIRE COUNTY COUNCIL</v>
      </c>
      <c r="P62" s="161">
        <f t="shared" si="10"/>
        <v>600035242</v>
      </c>
      <c r="Q62" s="162" t="str">
        <f t="shared" si="11"/>
        <v/>
      </c>
      <c r="R62" s="123">
        <f t="shared" si="12"/>
        <v>21967.98</v>
      </c>
      <c r="S62" s="63" t="s">
        <v>54</v>
      </c>
      <c r="U62" s="105" t="str">
        <f t="shared" si="16"/>
        <v>5242</v>
      </c>
      <c r="V62" s="105" t="str">
        <f t="shared" si="14"/>
        <v>60003</v>
      </c>
      <c r="W62" s="105" t="e">
        <f>VLOOKUP(U62,#REF!,2,FALSE)</f>
        <v>#REF!</v>
      </c>
      <c r="X62" s="105" t="e">
        <f>VLOOKUP(U62,#REF!,5,FALSE)</f>
        <v>#REF!</v>
      </c>
      <c r="Y62" s="105">
        <f t="shared" si="3"/>
        <v>0</v>
      </c>
      <c r="Z62" s="105" t="e">
        <f>VLOOKUP(V62,#REF!,2,FALSE)</f>
        <v>#REF!</v>
      </c>
    </row>
    <row r="63" spans="1:26" ht="16.2" hidden="1" x14ac:dyDescent="0.4">
      <c r="A63" s="167">
        <v>42080</v>
      </c>
      <c r="B63" s="122" t="s">
        <v>16</v>
      </c>
      <c r="C63" s="150"/>
      <c r="E63" s="150"/>
      <c r="F63" s="176">
        <f t="shared" si="15"/>
        <v>0</v>
      </c>
      <c r="H63" s="151" t="s">
        <v>52</v>
      </c>
      <c r="I63" s="158">
        <v>540</v>
      </c>
      <c r="L63" s="154">
        <v>600035246</v>
      </c>
      <c r="M63" s="153">
        <v>555</v>
      </c>
      <c r="N63" s="155"/>
      <c r="O63" s="122" t="str">
        <f t="shared" si="5"/>
        <v>B540LEICESTERSHIRE COUNTY COUNCIL</v>
      </c>
      <c r="P63" s="161">
        <f t="shared" si="10"/>
        <v>600035246</v>
      </c>
      <c r="Q63" s="162" t="str">
        <f t="shared" si="11"/>
        <v/>
      </c>
      <c r="R63" s="123">
        <f t="shared" si="12"/>
        <v>555</v>
      </c>
      <c r="S63" s="63" t="s">
        <v>54</v>
      </c>
      <c r="U63" s="105" t="str">
        <f t="shared" si="16"/>
        <v>5246</v>
      </c>
      <c r="V63" s="105" t="str">
        <f t="shared" si="14"/>
        <v>60003</v>
      </c>
      <c r="W63" s="105" t="e">
        <f>VLOOKUP(U63,#REF!,2,FALSE)</f>
        <v>#REF!</v>
      </c>
      <c r="X63" s="105" t="e">
        <f>VLOOKUP(U63,#REF!,5,FALSE)</f>
        <v>#REF!</v>
      </c>
      <c r="Y63" s="105">
        <f t="shared" si="3"/>
        <v>0</v>
      </c>
      <c r="Z63" s="105" t="e">
        <f>VLOOKUP(V63,#REF!,2,FALSE)</f>
        <v>#REF!</v>
      </c>
    </row>
    <row r="64" spans="1:26" ht="16.2" x14ac:dyDescent="0.4">
      <c r="A64" s="167">
        <v>42080</v>
      </c>
      <c r="B64" s="122" t="s">
        <v>16</v>
      </c>
      <c r="C64" s="150"/>
      <c r="E64" s="150"/>
      <c r="F64" s="176">
        <f t="shared" si="15"/>
        <v>0</v>
      </c>
      <c r="H64" s="151" t="s">
        <v>52</v>
      </c>
      <c r="I64" s="158">
        <v>540</v>
      </c>
      <c r="L64" s="154">
        <v>600035222</v>
      </c>
      <c r="N64" s="155">
        <v>1105.44</v>
      </c>
      <c r="O64" s="122" t="str">
        <f t="shared" si="5"/>
        <v>B540LEICESTERSHIRE COUNTY COUNCIL</v>
      </c>
      <c r="P64" s="161">
        <f t="shared" si="10"/>
        <v>600035222</v>
      </c>
      <c r="Q64" s="162" t="str">
        <f t="shared" si="11"/>
        <v xml:space="preserve"> </v>
      </c>
      <c r="R64" s="123">
        <f t="shared" si="12"/>
        <v>1105.44</v>
      </c>
      <c r="S64" s="63" t="s">
        <v>54</v>
      </c>
      <c r="U64" s="105" t="str">
        <f t="shared" si="16"/>
        <v>5222</v>
      </c>
      <c r="V64" s="105" t="str">
        <f t="shared" si="14"/>
        <v>60003</v>
      </c>
      <c r="W64" s="105" t="e">
        <f>VLOOKUP(U64,#REF!,2,FALSE)</f>
        <v>#REF!</v>
      </c>
      <c r="X64" s="105" t="e">
        <f>VLOOKUP(U64,#REF!,5,FALSE)</f>
        <v>#REF!</v>
      </c>
      <c r="Y64" s="105">
        <f t="shared" si="3"/>
        <v>0</v>
      </c>
      <c r="Z64" s="105" t="e">
        <f>VLOOKUP(V64,#REF!,2,FALSE)</f>
        <v>#REF!</v>
      </c>
    </row>
    <row r="65" spans="1:26" ht="16.2" x14ac:dyDescent="0.4">
      <c r="A65" s="167">
        <v>42080</v>
      </c>
      <c r="B65" s="122" t="s">
        <v>16</v>
      </c>
      <c r="C65" s="150"/>
      <c r="E65" s="150"/>
      <c r="F65" s="176">
        <f t="shared" si="15"/>
        <v>0</v>
      </c>
      <c r="H65" s="151" t="s">
        <v>52</v>
      </c>
      <c r="I65" s="158">
        <v>540</v>
      </c>
      <c r="L65" s="154">
        <v>600035220</v>
      </c>
      <c r="N65" s="155">
        <v>276.36</v>
      </c>
      <c r="O65" s="122" t="str">
        <f t="shared" si="5"/>
        <v>B540LEICESTERSHIRE COUNTY COUNCIL</v>
      </c>
      <c r="P65" s="161">
        <f t="shared" si="10"/>
        <v>600035220</v>
      </c>
      <c r="Q65" s="162" t="str">
        <f t="shared" si="11"/>
        <v xml:space="preserve"> </v>
      </c>
      <c r="R65" s="123">
        <f t="shared" si="12"/>
        <v>276.36</v>
      </c>
      <c r="S65" s="63" t="s">
        <v>54</v>
      </c>
      <c r="U65" s="105" t="str">
        <f t="shared" si="16"/>
        <v>5220</v>
      </c>
      <c r="V65" s="105" t="str">
        <f t="shared" si="14"/>
        <v>60003</v>
      </c>
      <c r="W65" s="105" t="e">
        <f>VLOOKUP(U65,#REF!,2,FALSE)</f>
        <v>#REF!</v>
      </c>
      <c r="X65" s="105" t="e">
        <f>VLOOKUP(U65,#REF!,5,FALSE)</f>
        <v>#REF!</v>
      </c>
      <c r="Y65" s="105">
        <f t="shared" si="3"/>
        <v>0</v>
      </c>
      <c r="Z65" s="105" t="e">
        <f>VLOOKUP(V65,#REF!,2,FALSE)</f>
        <v>#REF!</v>
      </c>
    </row>
    <row r="66" spans="1:26" ht="16.2" x14ac:dyDescent="0.4">
      <c r="A66" s="167">
        <v>42080</v>
      </c>
      <c r="B66" s="122" t="s">
        <v>16</v>
      </c>
      <c r="C66" s="150"/>
      <c r="E66" s="150"/>
      <c r="F66" s="176">
        <f t="shared" si="15"/>
        <v>0</v>
      </c>
      <c r="H66" s="151" t="s">
        <v>52</v>
      </c>
      <c r="I66" s="158">
        <v>540</v>
      </c>
      <c r="L66" s="154">
        <v>600035222</v>
      </c>
      <c r="N66" s="155">
        <v>394.8</v>
      </c>
      <c r="O66" s="122" t="str">
        <f t="shared" si="5"/>
        <v>B540LEICESTERSHIRE COUNTY COUNCIL</v>
      </c>
      <c r="P66" s="161">
        <f t="shared" si="10"/>
        <v>600035222</v>
      </c>
      <c r="Q66" s="162" t="str">
        <f t="shared" si="11"/>
        <v xml:space="preserve"> </v>
      </c>
      <c r="R66" s="123">
        <f t="shared" si="12"/>
        <v>394.8</v>
      </c>
      <c r="S66" s="63" t="s">
        <v>54</v>
      </c>
      <c r="U66" s="105" t="str">
        <f t="shared" si="16"/>
        <v>5222</v>
      </c>
      <c r="V66" s="105" t="str">
        <f t="shared" si="14"/>
        <v>60003</v>
      </c>
      <c r="W66" s="105" t="e">
        <f>VLOOKUP(U66,#REF!,2,FALSE)</f>
        <v>#REF!</v>
      </c>
      <c r="X66" s="105" t="e">
        <f>VLOOKUP(U66,#REF!,5,FALSE)</f>
        <v>#REF!</v>
      </c>
      <c r="Y66" s="105">
        <f t="shared" si="3"/>
        <v>0</v>
      </c>
      <c r="Z66" s="105" t="e">
        <f>VLOOKUP(V66,#REF!,2,FALSE)</f>
        <v>#REF!</v>
      </c>
    </row>
    <row r="67" spans="1:26" ht="16.2" hidden="1" x14ac:dyDescent="0.4">
      <c r="A67" s="167">
        <v>42080</v>
      </c>
      <c r="B67" s="122" t="s">
        <v>16</v>
      </c>
      <c r="C67" s="150"/>
      <c r="E67" s="150"/>
      <c r="F67" s="176">
        <f t="shared" si="15"/>
        <v>0</v>
      </c>
      <c r="H67" s="151" t="s">
        <v>52</v>
      </c>
      <c r="I67" s="158">
        <v>540</v>
      </c>
      <c r="L67" s="154">
        <v>600035227</v>
      </c>
      <c r="M67" s="153">
        <v>88.44</v>
      </c>
      <c r="N67" s="155"/>
      <c r="O67" s="122" t="str">
        <f t="shared" si="5"/>
        <v>B540LEICESTERSHIRE COUNTY COUNCIL</v>
      </c>
      <c r="P67" s="161">
        <f t="shared" si="10"/>
        <v>600035227</v>
      </c>
      <c r="Q67" s="162" t="str">
        <f t="shared" si="11"/>
        <v/>
      </c>
      <c r="R67" s="123">
        <f t="shared" si="12"/>
        <v>88.44</v>
      </c>
      <c r="S67" s="63" t="s">
        <v>54</v>
      </c>
      <c r="U67" s="105" t="str">
        <f t="shared" si="16"/>
        <v>5227</v>
      </c>
      <c r="V67" s="105" t="str">
        <f t="shared" si="14"/>
        <v>60003</v>
      </c>
      <c r="W67" s="105" t="e">
        <f>VLOOKUP(U67,#REF!,2,FALSE)</f>
        <v>#REF!</v>
      </c>
      <c r="X67" s="105" t="e">
        <f>VLOOKUP(U67,#REF!,5,FALSE)</f>
        <v>#REF!</v>
      </c>
      <c r="Y67" s="105" t="str">
        <f t="shared" si="3"/>
        <v>Yes</v>
      </c>
      <c r="Z67" s="105" t="e">
        <f>VLOOKUP(V67,#REF!,2,FALSE)</f>
        <v>#REF!</v>
      </c>
    </row>
    <row r="68" spans="1:26" ht="16.2" hidden="1" x14ac:dyDescent="0.4">
      <c r="A68" s="167">
        <v>42080</v>
      </c>
      <c r="B68" s="122" t="s">
        <v>16</v>
      </c>
      <c r="C68" s="150"/>
      <c r="E68" s="150"/>
      <c r="F68" s="176">
        <f t="shared" si="15"/>
        <v>0</v>
      </c>
      <c r="H68" s="151" t="s">
        <v>52</v>
      </c>
      <c r="I68" s="158">
        <v>540</v>
      </c>
      <c r="L68" s="154">
        <v>600035221</v>
      </c>
      <c r="M68" s="153">
        <v>22.11</v>
      </c>
      <c r="N68" s="155"/>
      <c r="O68" s="122" t="str">
        <f t="shared" si="5"/>
        <v>B540LEICESTERSHIRE COUNTY COUNCIL</v>
      </c>
      <c r="P68" s="161">
        <f t="shared" si="10"/>
        <v>600035221</v>
      </c>
      <c r="Q68" s="162" t="str">
        <f t="shared" si="11"/>
        <v/>
      </c>
      <c r="R68" s="123">
        <f t="shared" si="12"/>
        <v>22.11</v>
      </c>
      <c r="S68" s="63" t="s">
        <v>54</v>
      </c>
      <c r="U68" s="105" t="str">
        <f t="shared" si="16"/>
        <v>5221</v>
      </c>
      <c r="V68" s="105" t="str">
        <f t="shared" si="14"/>
        <v>60003</v>
      </c>
      <c r="W68" s="105" t="e">
        <f>VLOOKUP(U68,#REF!,2,FALSE)</f>
        <v>#REF!</v>
      </c>
      <c r="X68" s="105" t="e">
        <f>VLOOKUP(U68,#REF!,5,FALSE)</f>
        <v>#REF!</v>
      </c>
      <c r="Y68" s="105" t="str">
        <f t="shared" si="3"/>
        <v>Yes</v>
      </c>
      <c r="Z68" s="105" t="e">
        <f>VLOOKUP(V68,#REF!,2,FALSE)</f>
        <v>#REF!</v>
      </c>
    </row>
    <row r="69" spans="1:26" ht="16.2" hidden="1" x14ac:dyDescent="0.4">
      <c r="A69" s="167">
        <v>42080</v>
      </c>
      <c r="B69" s="122" t="s">
        <v>16</v>
      </c>
      <c r="C69" s="150"/>
      <c r="E69" s="150"/>
      <c r="F69" s="176">
        <f t="shared" si="15"/>
        <v>0</v>
      </c>
      <c r="H69" s="151" t="s">
        <v>52</v>
      </c>
      <c r="I69" s="158">
        <v>540</v>
      </c>
      <c r="L69" s="154">
        <v>600035227</v>
      </c>
      <c r="M69" s="153">
        <v>31.58</v>
      </c>
      <c r="N69" s="155"/>
      <c r="O69" s="122" t="str">
        <f t="shared" si="5"/>
        <v>B540LEICESTERSHIRE COUNTY COUNCIL</v>
      </c>
      <c r="P69" s="161">
        <f t="shared" si="10"/>
        <v>600035227</v>
      </c>
      <c r="Q69" s="162" t="str">
        <f t="shared" si="11"/>
        <v/>
      </c>
      <c r="R69" s="123">
        <f t="shared" si="12"/>
        <v>31.58</v>
      </c>
      <c r="S69" s="63" t="s">
        <v>54</v>
      </c>
      <c r="U69" s="105" t="str">
        <f t="shared" si="16"/>
        <v>5227</v>
      </c>
      <c r="V69" s="105" t="str">
        <f t="shared" si="14"/>
        <v>60003</v>
      </c>
      <c r="W69" s="105" t="e">
        <f>VLOOKUP(U69,#REF!,2,FALSE)</f>
        <v>#REF!</v>
      </c>
      <c r="X69" s="105" t="e">
        <f>VLOOKUP(U69,#REF!,5,FALSE)</f>
        <v>#REF!</v>
      </c>
      <c r="Y69" s="105" t="str">
        <f t="shared" si="3"/>
        <v>Yes</v>
      </c>
      <c r="Z69" s="105" t="e">
        <f>VLOOKUP(V69,#REF!,2,FALSE)</f>
        <v>#REF!</v>
      </c>
    </row>
    <row r="70" spans="1:26" ht="16.2" hidden="1" x14ac:dyDescent="0.4">
      <c r="A70" s="167">
        <v>42080</v>
      </c>
      <c r="B70" s="122" t="s">
        <v>16</v>
      </c>
      <c r="C70" s="150"/>
      <c r="E70" s="150"/>
      <c r="F70" s="176">
        <f t="shared" si="15"/>
        <v>0</v>
      </c>
      <c r="H70" s="151" t="s">
        <v>52</v>
      </c>
      <c r="I70" s="158">
        <v>540</v>
      </c>
      <c r="L70" s="154">
        <v>600035201</v>
      </c>
      <c r="M70" s="153">
        <v>17838.88</v>
      </c>
      <c r="N70" s="155"/>
      <c r="O70" s="122" t="str">
        <f t="shared" si="5"/>
        <v>B540LEICESTERSHIRE COUNTY COUNCIL</v>
      </c>
      <c r="P70" s="161">
        <f t="shared" si="10"/>
        <v>600035201</v>
      </c>
      <c r="Q70" s="162" t="str">
        <f t="shared" si="11"/>
        <v/>
      </c>
      <c r="R70" s="123">
        <f t="shared" si="12"/>
        <v>17838.88</v>
      </c>
      <c r="S70" s="63" t="s">
        <v>54</v>
      </c>
      <c r="U70" s="105" t="str">
        <f t="shared" si="16"/>
        <v>5201</v>
      </c>
      <c r="V70" s="105" t="str">
        <f t="shared" si="14"/>
        <v>60003</v>
      </c>
      <c r="W70" s="105" t="e">
        <f>VLOOKUP(U70,#REF!,2,FALSE)</f>
        <v>#REF!</v>
      </c>
      <c r="X70" s="105" t="e">
        <f>VLOOKUP(U70,#REF!,5,FALSE)</f>
        <v>#REF!</v>
      </c>
      <c r="Y70" s="105">
        <f t="shared" si="3"/>
        <v>0</v>
      </c>
      <c r="Z70" s="105" t="e">
        <f>VLOOKUP(V70,#REF!,2,FALSE)</f>
        <v>#REF!</v>
      </c>
    </row>
    <row r="71" spans="1:26" ht="16.2" hidden="1" x14ac:dyDescent="0.4">
      <c r="A71" s="167">
        <v>42080</v>
      </c>
      <c r="B71" s="122" t="s">
        <v>16</v>
      </c>
      <c r="C71" s="150"/>
      <c r="E71" s="150"/>
      <c r="F71" s="176">
        <f t="shared" si="15"/>
        <v>0</v>
      </c>
      <c r="H71" s="151" t="s">
        <v>52</v>
      </c>
      <c r="I71" s="158">
        <v>540</v>
      </c>
      <c r="L71" s="154">
        <v>600035248</v>
      </c>
      <c r="M71" s="153">
        <v>48786.559999999998</v>
      </c>
      <c r="N71" s="155"/>
      <c r="O71" s="122" t="str">
        <f t="shared" si="5"/>
        <v>B540LEICESTERSHIRE COUNTY COUNCIL</v>
      </c>
      <c r="P71" s="161">
        <f t="shared" si="10"/>
        <v>600035248</v>
      </c>
      <c r="Q71" s="162" t="str">
        <f t="shared" si="11"/>
        <v/>
      </c>
      <c r="R71" s="123">
        <f t="shared" si="12"/>
        <v>48786.559999999998</v>
      </c>
      <c r="S71" s="63" t="s">
        <v>54</v>
      </c>
      <c r="U71" s="105" t="str">
        <f t="shared" si="16"/>
        <v>5248</v>
      </c>
      <c r="V71" s="105" t="str">
        <f t="shared" si="14"/>
        <v>60003</v>
      </c>
      <c r="W71" s="105" t="e">
        <f>VLOOKUP(U71,#REF!,2,FALSE)</f>
        <v>#REF!</v>
      </c>
      <c r="X71" s="105" t="e">
        <f>VLOOKUP(U71,#REF!,5,FALSE)</f>
        <v>#REF!</v>
      </c>
      <c r="Y71" s="105">
        <f t="shared" si="3"/>
        <v>0</v>
      </c>
      <c r="Z71" s="105" t="e">
        <f>VLOOKUP(V71,#REF!,2,FALSE)</f>
        <v>#REF!</v>
      </c>
    </row>
    <row r="72" spans="1:26" ht="16.2" hidden="1" x14ac:dyDescent="0.4">
      <c r="A72" s="167">
        <v>42080</v>
      </c>
      <c r="B72" s="122" t="s">
        <v>16</v>
      </c>
      <c r="C72" s="150"/>
      <c r="E72" s="150"/>
      <c r="F72" s="176">
        <f t="shared" si="15"/>
        <v>0</v>
      </c>
      <c r="H72" s="151" t="s">
        <v>52</v>
      </c>
      <c r="I72" s="158">
        <v>540</v>
      </c>
      <c r="L72" s="154">
        <v>600035201</v>
      </c>
      <c r="M72" s="153">
        <v>284.63</v>
      </c>
      <c r="N72" s="155"/>
      <c r="O72" s="122" t="str">
        <f t="shared" si="5"/>
        <v>B540LEICESTERSHIRE COUNTY COUNCIL</v>
      </c>
      <c r="P72" s="161">
        <f t="shared" si="10"/>
        <v>600035201</v>
      </c>
      <c r="Q72" s="162" t="str">
        <f t="shared" si="11"/>
        <v/>
      </c>
      <c r="R72" s="123">
        <f t="shared" si="12"/>
        <v>284.63</v>
      </c>
      <c r="S72" s="63" t="s">
        <v>54</v>
      </c>
      <c r="U72" s="105" t="str">
        <f t="shared" si="16"/>
        <v>5201</v>
      </c>
      <c r="V72" s="105" t="str">
        <f t="shared" si="14"/>
        <v>60003</v>
      </c>
      <c r="W72" s="105" t="e">
        <f>VLOOKUP(U72,#REF!,2,FALSE)</f>
        <v>#REF!</v>
      </c>
      <c r="X72" s="105" t="e">
        <f>VLOOKUP(U72,#REF!,5,FALSE)</f>
        <v>#REF!</v>
      </c>
      <c r="Y72" s="105">
        <f t="shared" ref="Y72:Y110" si="17">IF(R72&gt;250,,"Yes")</f>
        <v>0</v>
      </c>
      <c r="Z72" s="105" t="e">
        <f>VLOOKUP(V72,#REF!,2,FALSE)</f>
        <v>#REF!</v>
      </c>
    </row>
    <row r="73" spans="1:26" ht="16.2" hidden="1" x14ac:dyDescent="0.4">
      <c r="A73" s="167">
        <v>42080</v>
      </c>
      <c r="B73" s="122" t="s">
        <v>16</v>
      </c>
      <c r="C73" s="150"/>
      <c r="E73" s="150"/>
      <c r="F73" s="176">
        <f t="shared" si="15"/>
        <v>0</v>
      </c>
      <c r="H73" s="151" t="s">
        <v>52</v>
      </c>
      <c r="I73" s="158">
        <v>540</v>
      </c>
      <c r="L73" s="154">
        <v>600035280</v>
      </c>
      <c r="M73" s="153">
        <v>484.64</v>
      </c>
      <c r="N73" s="155"/>
      <c r="O73" s="122" t="str">
        <f t="shared" ref="O73:O99" si="18">CONCATENATE(,H73,I73,J73,K73,B73)</f>
        <v>B540LEICESTERSHIRE COUNTY COUNCIL</v>
      </c>
      <c r="P73" s="161">
        <f t="shared" si="10"/>
        <v>600035280</v>
      </c>
      <c r="Q73" s="162" t="str">
        <f t="shared" si="11"/>
        <v/>
      </c>
      <c r="R73" s="123">
        <f t="shared" si="12"/>
        <v>484.64</v>
      </c>
      <c r="S73" s="63" t="s">
        <v>54</v>
      </c>
      <c r="U73" s="105" t="str">
        <f t="shared" si="16"/>
        <v>5280</v>
      </c>
      <c r="V73" s="105" t="str">
        <f t="shared" si="14"/>
        <v>60003</v>
      </c>
      <c r="W73" s="105" t="e">
        <f>VLOOKUP(U73,#REF!,2,FALSE)</f>
        <v>#REF!</v>
      </c>
      <c r="X73" s="105" t="e">
        <f>VLOOKUP(U73,#REF!,5,FALSE)</f>
        <v>#REF!</v>
      </c>
      <c r="Y73" s="105">
        <f t="shared" si="17"/>
        <v>0</v>
      </c>
      <c r="Z73" s="105" t="e">
        <f>VLOOKUP(V73,#REF!,2,FALSE)</f>
        <v>#REF!</v>
      </c>
    </row>
    <row r="74" spans="1:26" ht="16.2" hidden="1" x14ac:dyDescent="0.4">
      <c r="A74" s="167">
        <v>42080</v>
      </c>
      <c r="B74" s="122" t="s">
        <v>16</v>
      </c>
      <c r="C74" s="150"/>
      <c r="E74" s="150"/>
      <c r="F74" s="176">
        <f t="shared" si="15"/>
        <v>0</v>
      </c>
      <c r="H74" s="151" t="s">
        <v>52</v>
      </c>
      <c r="I74" s="158">
        <v>540</v>
      </c>
      <c r="L74" s="154">
        <v>600035281</v>
      </c>
      <c r="M74" s="153">
        <v>4</v>
      </c>
      <c r="N74" s="155"/>
      <c r="O74" s="122" t="str">
        <f t="shared" si="18"/>
        <v>B540LEICESTERSHIRE COUNTY COUNCIL</v>
      </c>
      <c r="P74" s="161">
        <f t="shared" si="10"/>
        <v>600035281</v>
      </c>
      <c r="Q74" s="162" t="str">
        <f t="shared" si="11"/>
        <v/>
      </c>
      <c r="R74" s="123">
        <f t="shared" si="12"/>
        <v>4</v>
      </c>
      <c r="S74" s="63" t="s">
        <v>54</v>
      </c>
      <c r="U74" s="105" t="str">
        <f t="shared" si="16"/>
        <v>5281</v>
      </c>
      <c r="V74" s="105" t="str">
        <f t="shared" si="14"/>
        <v>60003</v>
      </c>
      <c r="W74" s="105" t="e">
        <f>VLOOKUP(U74,#REF!,2,FALSE)</f>
        <v>#REF!</v>
      </c>
      <c r="X74" s="105" t="e">
        <f>VLOOKUP(U74,#REF!,5,FALSE)</f>
        <v>#REF!</v>
      </c>
      <c r="Y74" s="105" t="str">
        <f t="shared" si="17"/>
        <v>Yes</v>
      </c>
      <c r="Z74" s="105" t="e">
        <f>VLOOKUP(V74,#REF!,2,FALSE)</f>
        <v>#REF!</v>
      </c>
    </row>
    <row r="75" spans="1:26" ht="16.2" hidden="1" x14ac:dyDescent="0.4">
      <c r="A75" s="167">
        <v>42080</v>
      </c>
      <c r="B75" s="122" t="s">
        <v>16</v>
      </c>
      <c r="C75" s="150"/>
      <c r="E75" s="150"/>
      <c r="F75" s="176">
        <f t="shared" si="15"/>
        <v>0</v>
      </c>
      <c r="H75" s="151" t="s">
        <v>52</v>
      </c>
      <c r="I75" s="158">
        <v>540</v>
      </c>
      <c r="L75" s="154">
        <v>399069356</v>
      </c>
      <c r="N75" s="155">
        <v>4</v>
      </c>
      <c r="O75" s="122" t="str">
        <f t="shared" si="18"/>
        <v>B540LEICESTERSHIRE COUNTY COUNCIL</v>
      </c>
      <c r="P75" s="161">
        <f t="shared" si="10"/>
        <v>399069356</v>
      </c>
      <c r="Q75" s="162" t="str">
        <f t="shared" si="11"/>
        <v xml:space="preserve"> </v>
      </c>
      <c r="R75" s="123">
        <f t="shared" si="12"/>
        <v>4</v>
      </c>
      <c r="S75" s="63" t="s">
        <v>54</v>
      </c>
      <c r="U75" s="105" t="str">
        <f t="shared" si="16"/>
        <v>9356</v>
      </c>
      <c r="V75" s="105" t="str">
        <f t="shared" si="14"/>
        <v>39906</v>
      </c>
      <c r="W75" s="105" t="e">
        <f>VLOOKUP(U75,#REF!,2,FALSE)</f>
        <v>#REF!</v>
      </c>
      <c r="X75" s="105" t="e">
        <f>VLOOKUP(U75,#REF!,5,FALSE)</f>
        <v>#REF!</v>
      </c>
      <c r="Y75" s="105" t="str">
        <f t="shared" si="17"/>
        <v>Yes</v>
      </c>
      <c r="Z75" s="105" t="e">
        <f>VLOOKUP(V75,#REF!,2,FALSE)</f>
        <v>#REF!</v>
      </c>
    </row>
    <row r="76" spans="1:26" ht="16.2" hidden="1" x14ac:dyDescent="0.4">
      <c r="A76" s="167">
        <v>42080</v>
      </c>
      <c r="B76" s="122" t="s">
        <v>16</v>
      </c>
      <c r="C76" s="150"/>
      <c r="E76" s="150"/>
      <c r="F76" s="176">
        <f t="shared" si="15"/>
        <v>0</v>
      </c>
      <c r="H76" s="151" t="s">
        <v>52</v>
      </c>
      <c r="I76" s="158">
        <v>540</v>
      </c>
      <c r="L76" s="154">
        <v>600035217</v>
      </c>
      <c r="M76" s="153">
        <v>521.75</v>
      </c>
      <c r="N76" s="155"/>
      <c r="O76" s="122" t="str">
        <f t="shared" si="18"/>
        <v>B540LEICESTERSHIRE COUNTY COUNCIL</v>
      </c>
      <c r="P76" s="161">
        <f t="shared" si="10"/>
        <v>600035217</v>
      </c>
      <c r="Q76" s="162" t="str">
        <f t="shared" si="11"/>
        <v/>
      </c>
      <c r="R76" s="123">
        <f t="shared" si="12"/>
        <v>521.75</v>
      </c>
      <c r="S76" s="63" t="s">
        <v>54</v>
      </c>
      <c r="U76" s="105" t="str">
        <f t="shared" si="16"/>
        <v>5217</v>
      </c>
      <c r="V76" s="105" t="str">
        <f t="shared" si="14"/>
        <v>60003</v>
      </c>
      <c r="W76" s="105" t="e">
        <f>VLOOKUP(U76,#REF!,2,FALSE)</f>
        <v>#REF!</v>
      </c>
      <c r="X76" s="105" t="e">
        <f>VLOOKUP(U76,#REF!,5,FALSE)</f>
        <v>#REF!</v>
      </c>
      <c r="Y76" s="105">
        <f t="shared" si="17"/>
        <v>0</v>
      </c>
      <c r="Z76" s="105" t="e">
        <f>VLOOKUP(V76,#REF!,2,FALSE)</f>
        <v>#REF!</v>
      </c>
    </row>
    <row r="77" spans="1:26" ht="16.2" hidden="1" x14ac:dyDescent="0.4">
      <c r="A77" s="167">
        <v>42080</v>
      </c>
      <c r="B77" s="122" t="s">
        <v>16</v>
      </c>
      <c r="C77" s="150"/>
      <c r="E77" s="150"/>
      <c r="F77" s="176">
        <f t="shared" si="15"/>
        <v>0</v>
      </c>
      <c r="H77" s="151" t="s">
        <v>52</v>
      </c>
      <c r="I77" s="158">
        <v>540</v>
      </c>
      <c r="L77" s="154">
        <v>600035235</v>
      </c>
      <c r="M77" s="153">
        <v>10</v>
      </c>
      <c r="N77" s="155"/>
      <c r="O77" s="122" t="str">
        <f t="shared" si="18"/>
        <v>B540LEICESTERSHIRE COUNTY COUNCIL</v>
      </c>
      <c r="P77" s="161">
        <f t="shared" si="10"/>
        <v>600035235</v>
      </c>
      <c r="Q77" s="162" t="str">
        <f t="shared" si="11"/>
        <v/>
      </c>
      <c r="R77" s="123">
        <f t="shared" si="12"/>
        <v>10</v>
      </c>
      <c r="S77" s="63" t="s">
        <v>54</v>
      </c>
      <c r="U77" s="105" t="str">
        <f t="shared" si="16"/>
        <v>5235</v>
      </c>
      <c r="V77" s="105" t="str">
        <f t="shared" si="14"/>
        <v>60003</v>
      </c>
      <c r="W77" s="105" t="e">
        <f>VLOOKUP(U77,#REF!,2,FALSE)</f>
        <v>#REF!</v>
      </c>
      <c r="X77" s="105" t="e">
        <f>VLOOKUP(U77,#REF!,5,FALSE)</f>
        <v>#REF!</v>
      </c>
      <c r="Y77" s="105" t="str">
        <f t="shared" si="17"/>
        <v>Yes</v>
      </c>
      <c r="Z77" s="105" t="e">
        <f>VLOOKUP(V77,#REF!,2,FALSE)</f>
        <v>#REF!</v>
      </c>
    </row>
    <row r="78" spans="1:26" ht="16.2" hidden="1" x14ac:dyDescent="0.4">
      <c r="A78" s="167">
        <v>42080</v>
      </c>
      <c r="B78" s="122" t="s">
        <v>16</v>
      </c>
      <c r="C78" s="150"/>
      <c r="E78" s="150"/>
      <c r="F78" s="176">
        <f t="shared" si="15"/>
        <v>0</v>
      </c>
      <c r="H78" s="151" t="s">
        <v>52</v>
      </c>
      <c r="I78" s="158">
        <v>540</v>
      </c>
      <c r="L78" s="154">
        <v>600035228</v>
      </c>
      <c r="M78" s="153">
        <v>19.059999999999999</v>
      </c>
      <c r="N78" s="155"/>
      <c r="O78" s="122" t="str">
        <f t="shared" si="18"/>
        <v>B540LEICESTERSHIRE COUNTY COUNCIL</v>
      </c>
      <c r="P78" s="161">
        <f t="shared" si="10"/>
        <v>600035228</v>
      </c>
      <c r="Q78" s="162" t="str">
        <f t="shared" si="11"/>
        <v/>
      </c>
      <c r="R78" s="123">
        <f t="shared" si="12"/>
        <v>19.059999999999999</v>
      </c>
      <c r="S78" s="63" t="s">
        <v>54</v>
      </c>
      <c r="U78" s="105" t="str">
        <f t="shared" si="16"/>
        <v>5228</v>
      </c>
      <c r="V78" s="105" t="str">
        <f t="shared" si="14"/>
        <v>60003</v>
      </c>
      <c r="W78" s="105" t="e">
        <f>VLOOKUP(U78,#REF!,2,FALSE)</f>
        <v>#REF!</v>
      </c>
      <c r="X78" s="105" t="e">
        <f>VLOOKUP(U78,#REF!,5,FALSE)</f>
        <v>#REF!</v>
      </c>
      <c r="Y78" s="105" t="str">
        <f t="shared" si="17"/>
        <v>Yes</v>
      </c>
      <c r="Z78" s="105" t="e">
        <f>VLOOKUP(V78,#REF!,2,FALSE)</f>
        <v>#REF!</v>
      </c>
    </row>
    <row r="79" spans="1:26" ht="16.2" hidden="1" x14ac:dyDescent="0.4">
      <c r="A79" s="167">
        <v>42080</v>
      </c>
      <c r="B79" s="122" t="s">
        <v>16</v>
      </c>
      <c r="C79" s="150"/>
      <c r="E79" s="150"/>
      <c r="F79" s="176">
        <f t="shared" si="15"/>
        <v>0</v>
      </c>
      <c r="H79" s="151" t="s">
        <v>52</v>
      </c>
      <c r="I79" s="158">
        <v>540</v>
      </c>
      <c r="L79" s="154">
        <v>399069356</v>
      </c>
      <c r="N79" s="155">
        <v>0.48</v>
      </c>
      <c r="O79" s="122" t="str">
        <f t="shared" si="18"/>
        <v>B540LEICESTERSHIRE COUNTY COUNCIL</v>
      </c>
      <c r="P79" s="161">
        <f t="shared" si="10"/>
        <v>399069356</v>
      </c>
      <c r="Q79" s="162" t="str">
        <f t="shared" si="11"/>
        <v xml:space="preserve"> </v>
      </c>
      <c r="R79" s="123">
        <f t="shared" si="12"/>
        <v>0.48</v>
      </c>
      <c r="S79" s="63" t="s">
        <v>54</v>
      </c>
      <c r="U79" s="105" t="str">
        <f t="shared" si="16"/>
        <v>9356</v>
      </c>
      <c r="V79" s="105" t="str">
        <f t="shared" si="14"/>
        <v>39906</v>
      </c>
      <c r="W79" s="105" t="e">
        <f>VLOOKUP(U79,#REF!,2,FALSE)</f>
        <v>#REF!</v>
      </c>
      <c r="X79" s="105" t="e">
        <f>VLOOKUP(U79,#REF!,5,FALSE)</f>
        <v>#REF!</v>
      </c>
      <c r="Y79" s="105" t="str">
        <f t="shared" si="17"/>
        <v>Yes</v>
      </c>
      <c r="Z79" s="105" t="e">
        <f>VLOOKUP(V79,#REF!,2,FALSE)</f>
        <v>#REF!</v>
      </c>
    </row>
    <row r="80" spans="1:26" ht="16.2" hidden="1" x14ac:dyDescent="0.4">
      <c r="A80" s="167">
        <v>42080</v>
      </c>
      <c r="B80" s="122" t="s">
        <v>16</v>
      </c>
      <c r="C80" s="150"/>
      <c r="E80" s="150"/>
      <c r="F80" s="176">
        <f t="shared" si="15"/>
        <v>0</v>
      </c>
      <c r="H80" s="151" t="s">
        <v>52</v>
      </c>
      <c r="I80" s="158">
        <v>540</v>
      </c>
      <c r="L80" s="154">
        <v>600035247</v>
      </c>
      <c r="M80" s="153">
        <v>202.9</v>
      </c>
      <c r="N80" s="155"/>
      <c r="O80" s="122" t="str">
        <f t="shared" si="18"/>
        <v>B540LEICESTERSHIRE COUNTY COUNCIL</v>
      </c>
      <c r="P80" s="161">
        <f t="shared" si="10"/>
        <v>600035247</v>
      </c>
      <c r="Q80" s="162" t="str">
        <f t="shared" si="11"/>
        <v/>
      </c>
      <c r="R80" s="123">
        <f t="shared" si="12"/>
        <v>202.9</v>
      </c>
      <c r="S80" s="63" t="s">
        <v>54</v>
      </c>
      <c r="U80" s="105" t="str">
        <f t="shared" si="16"/>
        <v>5247</v>
      </c>
      <c r="V80" s="105" t="str">
        <f t="shared" si="14"/>
        <v>60003</v>
      </c>
      <c r="W80" s="105" t="e">
        <f>VLOOKUP(U80,#REF!,2,FALSE)</f>
        <v>#REF!</v>
      </c>
      <c r="X80" s="105" t="e">
        <f>VLOOKUP(U80,#REF!,5,FALSE)</f>
        <v>#REF!</v>
      </c>
      <c r="Y80" s="105" t="str">
        <f t="shared" si="17"/>
        <v>Yes</v>
      </c>
      <c r="Z80" s="105" t="e">
        <f>VLOOKUP(V80,#REF!,2,FALSE)</f>
        <v>#REF!</v>
      </c>
    </row>
    <row r="81" spans="1:26" ht="16.2" hidden="1" x14ac:dyDescent="0.4">
      <c r="A81" s="167">
        <v>42080</v>
      </c>
      <c r="B81" s="122" t="s">
        <v>16</v>
      </c>
      <c r="C81" s="150"/>
      <c r="E81" s="150"/>
      <c r="F81" s="176">
        <f t="shared" si="15"/>
        <v>0</v>
      </c>
      <c r="H81" s="151" t="s">
        <v>52</v>
      </c>
      <c r="I81" s="158">
        <v>540</v>
      </c>
      <c r="L81" s="154">
        <v>600035209</v>
      </c>
      <c r="M81" s="153">
        <v>261.74</v>
      </c>
      <c r="N81" s="155"/>
      <c r="O81" s="122" t="str">
        <f t="shared" si="18"/>
        <v>B540LEICESTERSHIRE COUNTY COUNCIL</v>
      </c>
      <c r="P81" s="161">
        <f t="shared" si="10"/>
        <v>600035209</v>
      </c>
      <c r="Q81" s="162" t="str">
        <f t="shared" si="11"/>
        <v/>
      </c>
      <c r="R81" s="123">
        <f t="shared" si="12"/>
        <v>261.74</v>
      </c>
      <c r="S81" s="63" t="s">
        <v>54</v>
      </c>
      <c r="U81" s="105" t="str">
        <f t="shared" si="16"/>
        <v>5209</v>
      </c>
      <c r="V81" s="105" t="str">
        <f t="shared" si="14"/>
        <v>60003</v>
      </c>
      <c r="W81" s="105" t="e">
        <f>VLOOKUP(U81,#REF!,2,FALSE)</f>
        <v>#REF!</v>
      </c>
      <c r="X81" s="105" t="e">
        <f>VLOOKUP(U81,#REF!,5,FALSE)</f>
        <v>#REF!</v>
      </c>
      <c r="Y81" s="105">
        <f t="shared" si="17"/>
        <v>0</v>
      </c>
      <c r="Z81" s="105" t="e">
        <f>VLOOKUP(V81,#REF!,2,FALSE)</f>
        <v>#REF!</v>
      </c>
    </row>
    <row r="82" spans="1:26" ht="16.2" hidden="1" x14ac:dyDescent="0.4">
      <c r="A82" s="167">
        <v>42080</v>
      </c>
      <c r="B82" s="122" t="s">
        <v>16</v>
      </c>
      <c r="C82" s="150"/>
      <c r="E82" s="150"/>
      <c r="F82" s="176">
        <f t="shared" si="15"/>
        <v>0</v>
      </c>
      <c r="H82" s="151" t="s">
        <v>52</v>
      </c>
      <c r="I82" s="158">
        <v>540</v>
      </c>
      <c r="L82" s="154">
        <v>399022400</v>
      </c>
      <c r="M82" s="153">
        <v>737.75</v>
      </c>
      <c r="N82" s="155"/>
      <c r="O82" s="122" t="str">
        <f t="shared" si="18"/>
        <v>B540LEICESTERSHIRE COUNTY COUNCIL</v>
      </c>
      <c r="P82" s="161">
        <f t="shared" si="10"/>
        <v>399022400</v>
      </c>
      <c r="Q82" s="162" t="str">
        <f t="shared" si="11"/>
        <v/>
      </c>
      <c r="R82" s="123">
        <f t="shared" si="12"/>
        <v>737.75</v>
      </c>
      <c r="S82" s="63" t="s">
        <v>54</v>
      </c>
      <c r="U82" s="105" t="str">
        <f t="shared" si="16"/>
        <v>2400</v>
      </c>
      <c r="V82" s="105" t="str">
        <f t="shared" si="14"/>
        <v>39902</v>
      </c>
      <c r="W82" s="105" t="e">
        <f>VLOOKUP(U82,#REF!,2,FALSE)</f>
        <v>#REF!</v>
      </c>
      <c r="X82" s="105" t="e">
        <f>VLOOKUP(U82,#REF!,5,FALSE)</f>
        <v>#REF!</v>
      </c>
      <c r="Y82" s="105">
        <f t="shared" si="17"/>
        <v>0</v>
      </c>
      <c r="Z82" s="105" t="e">
        <f>VLOOKUP(V82,#REF!,2,FALSE)</f>
        <v>#REF!</v>
      </c>
    </row>
    <row r="83" spans="1:26" ht="16.2" hidden="1" x14ac:dyDescent="0.4">
      <c r="A83" s="167">
        <v>42080</v>
      </c>
      <c r="B83" s="122" t="s">
        <v>16</v>
      </c>
      <c r="C83" s="150"/>
      <c r="E83" s="150"/>
      <c r="F83" s="176">
        <f t="shared" si="15"/>
        <v>0</v>
      </c>
      <c r="H83" s="151" t="s">
        <v>52</v>
      </c>
      <c r="I83" s="158">
        <v>540</v>
      </c>
      <c r="L83" s="154">
        <v>600165005</v>
      </c>
      <c r="M83" s="153">
        <v>147.55000000000001</v>
      </c>
      <c r="N83" s="155"/>
      <c r="O83" s="122" t="str">
        <f t="shared" si="18"/>
        <v>B540LEICESTERSHIRE COUNTY COUNCIL</v>
      </c>
      <c r="P83" s="161">
        <f t="shared" si="10"/>
        <v>600165005</v>
      </c>
      <c r="Q83" s="162" t="str">
        <f t="shared" si="11"/>
        <v/>
      </c>
      <c r="R83" s="123">
        <f t="shared" si="12"/>
        <v>147.55000000000001</v>
      </c>
      <c r="S83" s="63" t="s">
        <v>54</v>
      </c>
      <c r="U83" s="105" t="str">
        <f t="shared" si="16"/>
        <v>5005</v>
      </c>
      <c r="V83" s="105" t="str">
        <f t="shared" si="14"/>
        <v>60016</v>
      </c>
      <c r="W83" s="105" t="e">
        <f>VLOOKUP(U83,#REF!,2,FALSE)</f>
        <v>#REF!</v>
      </c>
      <c r="X83" s="105" t="e">
        <f>VLOOKUP(U83,#REF!,5,FALSE)</f>
        <v>#REF!</v>
      </c>
      <c r="Y83" s="105" t="str">
        <f t="shared" si="17"/>
        <v>Yes</v>
      </c>
      <c r="Z83" s="105" t="e">
        <f>VLOOKUP(V83,#REF!,2,FALSE)</f>
        <v>#REF!</v>
      </c>
    </row>
    <row r="84" spans="1:26" ht="16.2" hidden="1" x14ac:dyDescent="0.4">
      <c r="A84" s="167">
        <v>42080</v>
      </c>
      <c r="B84" s="122" t="s">
        <v>187</v>
      </c>
      <c r="C84" s="150"/>
      <c r="E84" s="150">
        <v>181</v>
      </c>
      <c r="F84" s="176">
        <f t="shared" si="15"/>
        <v>181</v>
      </c>
      <c r="H84" s="151" t="s">
        <v>52</v>
      </c>
      <c r="I84" s="158">
        <v>541</v>
      </c>
      <c r="J84" s="153" t="s">
        <v>47</v>
      </c>
      <c r="L84" s="154">
        <v>420012421</v>
      </c>
      <c r="M84" s="153">
        <f t="shared" ref="M84:M91" si="19">E84</f>
        <v>181</v>
      </c>
      <c r="N84" s="155"/>
      <c r="O84" s="122" t="str">
        <f t="shared" si="18"/>
        <v>B541 DBS DIRECT DEBITS</v>
      </c>
      <c r="P84" s="161">
        <f t="shared" si="10"/>
        <v>420012421</v>
      </c>
      <c r="Q84" s="162" t="str">
        <f t="shared" si="11"/>
        <v/>
      </c>
      <c r="R84" s="123">
        <f t="shared" si="12"/>
        <v>181</v>
      </c>
      <c r="S84" s="63" t="s">
        <v>54</v>
      </c>
      <c r="U84" s="105" t="str">
        <f t="shared" si="16"/>
        <v>2421</v>
      </c>
      <c r="V84" s="105" t="str">
        <f t="shared" si="14"/>
        <v>42001</v>
      </c>
      <c r="W84" s="105" t="e">
        <f>VLOOKUP(U84,#REF!,2,FALSE)</f>
        <v>#REF!</v>
      </c>
      <c r="X84" s="105" t="e">
        <f>VLOOKUP(U84,#REF!,5,FALSE)</f>
        <v>#REF!</v>
      </c>
      <c r="Y84" s="105" t="str">
        <f t="shared" si="17"/>
        <v>Yes</v>
      </c>
      <c r="Z84" s="105" t="e">
        <f>VLOOKUP(V84,#REF!,2,FALSE)</f>
        <v>#REF!</v>
      </c>
    </row>
    <row r="85" spans="1:26" ht="16.2" hidden="1" x14ac:dyDescent="0.4">
      <c r="A85" s="167">
        <v>42081</v>
      </c>
      <c r="B85" s="122" t="s">
        <v>176</v>
      </c>
      <c r="C85" s="150"/>
      <c r="E85" s="150">
        <v>38000</v>
      </c>
      <c r="F85" s="176">
        <f t="shared" si="15"/>
        <v>38000</v>
      </c>
      <c r="H85" s="151" t="s">
        <v>52</v>
      </c>
      <c r="I85" s="158">
        <v>542</v>
      </c>
      <c r="L85" s="154">
        <v>620185111</v>
      </c>
      <c r="M85" s="153">
        <f t="shared" si="19"/>
        <v>38000</v>
      </c>
      <c r="N85" s="155"/>
      <c r="O85" s="122" t="str">
        <f t="shared" si="18"/>
        <v>B542SIBA DIRECT</v>
      </c>
      <c r="P85" s="161">
        <f t="shared" si="10"/>
        <v>620185111</v>
      </c>
      <c r="Q85" s="162" t="str">
        <f t="shared" si="11"/>
        <v/>
      </c>
      <c r="R85" s="123">
        <f t="shared" si="12"/>
        <v>38000</v>
      </c>
      <c r="S85" s="63" t="s">
        <v>54</v>
      </c>
      <c r="U85" s="105" t="str">
        <f t="shared" si="16"/>
        <v>5111</v>
      </c>
      <c r="V85" s="105" t="str">
        <f t="shared" si="14"/>
        <v>62018</v>
      </c>
      <c r="W85" s="105" t="e">
        <f>VLOOKUP(U85,#REF!,2,FALSE)</f>
        <v>#REF!</v>
      </c>
      <c r="X85" s="105" t="e">
        <f>VLOOKUP(U85,#REF!,5,FALSE)</f>
        <v>#REF!</v>
      </c>
      <c r="Y85" s="105">
        <f t="shared" si="17"/>
        <v>0</v>
      </c>
      <c r="Z85" s="105" t="e">
        <f>VLOOKUP(V85,#REF!,2,FALSE)</f>
        <v>#REF!</v>
      </c>
    </row>
    <row r="86" spans="1:26" ht="16.2" hidden="1" x14ac:dyDescent="0.4">
      <c r="A86" s="167">
        <v>42081</v>
      </c>
      <c r="B86" s="122" t="s">
        <v>188</v>
      </c>
      <c r="C86" s="150"/>
      <c r="E86" s="150">
        <v>1.38</v>
      </c>
      <c r="F86" s="176">
        <f t="shared" si="15"/>
        <v>1.38</v>
      </c>
      <c r="H86" s="151" t="s">
        <v>52</v>
      </c>
      <c r="I86" s="158">
        <v>543</v>
      </c>
      <c r="J86" s="153" t="s">
        <v>47</v>
      </c>
      <c r="L86" s="154">
        <v>300022445</v>
      </c>
      <c r="M86" s="153">
        <f t="shared" si="19"/>
        <v>1.38</v>
      </c>
      <c r="N86" s="155"/>
      <c r="O86" s="122" t="str">
        <f t="shared" si="18"/>
        <v>B543 S/LINE</v>
      </c>
      <c r="P86" s="161">
        <f t="shared" si="10"/>
        <v>300022445</v>
      </c>
      <c r="Q86" s="162" t="str">
        <f t="shared" si="11"/>
        <v/>
      </c>
      <c r="R86" s="123">
        <f t="shared" si="12"/>
        <v>1.38</v>
      </c>
      <c r="S86" s="63" t="s">
        <v>54</v>
      </c>
      <c r="U86" s="105" t="str">
        <f t="shared" si="16"/>
        <v>2445</v>
      </c>
      <c r="V86" s="105" t="str">
        <f t="shared" si="14"/>
        <v>30002</v>
      </c>
      <c r="W86" s="105" t="e">
        <f>VLOOKUP(U86,#REF!,2,FALSE)</f>
        <v>#REF!</v>
      </c>
      <c r="X86" s="105" t="e">
        <f>VLOOKUP(U86,#REF!,5,FALSE)</f>
        <v>#REF!</v>
      </c>
      <c r="Y86" s="105" t="str">
        <f t="shared" si="17"/>
        <v>Yes</v>
      </c>
      <c r="Z86" s="105" t="e">
        <f>VLOOKUP(V86,#REF!,2,FALSE)</f>
        <v>#REF!</v>
      </c>
    </row>
    <row r="87" spans="1:26" ht="16.2" hidden="1" x14ac:dyDescent="0.4">
      <c r="A87" s="167">
        <v>42081</v>
      </c>
      <c r="B87" s="122" t="s">
        <v>188</v>
      </c>
      <c r="C87" s="150"/>
      <c r="E87" s="150">
        <v>43.74</v>
      </c>
      <c r="F87" s="176">
        <f t="shared" si="15"/>
        <v>43.74</v>
      </c>
      <c r="H87" s="151" t="s">
        <v>52</v>
      </c>
      <c r="I87" s="158">
        <v>544</v>
      </c>
      <c r="J87" s="153" t="s">
        <v>47</v>
      </c>
      <c r="L87" s="154">
        <v>300022445</v>
      </c>
      <c r="M87" s="153">
        <f t="shared" si="19"/>
        <v>43.74</v>
      </c>
      <c r="N87" s="155"/>
      <c r="O87" s="122" t="str">
        <f t="shared" si="18"/>
        <v>B544 S/LINE</v>
      </c>
      <c r="P87" s="161">
        <f t="shared" si="10"/>
        <v>300022445</v>
      </c>
      <c r="Q87" s="162" t="str">
        <f t="shared" si="11"/>
        <v/>
      </c>
      <c r="R87" s="123">
        <f t="shared" si="12"/>
        <v>43.74</v>
      </c>
      <c r="S87" s="63" t="s">
        <v>54</v>
      </c>
      <c r="U87" s="105" t="str">
        <f t="shared" si="16"/>
        <v>2445</v>
      </c>
      <c r="V87" s="105" t="str">
        <f t="shared" si="14"/>
        <v>30002</v>
      </c>
      <c r="W87" s="105" t="e">
        <f>VLOOKUP(U87,#REF!,2,FALSE)</f>
        <v>#REF!</v>
      </c>
      <c r="X87" s="105" t="e">
        <f>VLOOKUP(U87,#REF!,5,FALSE)</f>
        <v>#REF!</v>
      </c>
      <c r="Y87" s="105" t="str">
        <f t="shared" si="17"/>
        <v>Yes</v>
      </c>
      <c r="Z87" s="105" t="e">
        <f>VLOOKUP(V87,#REF!,2,FALSE)</f>
        <v>#REF!</v>
      </c>
    </row>
    <row r="88" spans="1:26" ht="16.2" hidden="1" x14ac:dyDescent="0.4">
      <c r="A88" s="167">
        <v>42081</v>
      </c>
      <c r="B88" s="122" t="s">
        <v>188</v>
      </c>
      <c r="C88" s="150"/>
      <c r="E88" s="150">
        <v>458.73</v>
      </c>
      <c r="F88" s="176">
        <f t="shared" si="15"/>
        <v>458.73</v>
      </c>
      <c r="H88" s="151" t="s">
        <v>52</v>
      </c>
      <c r="I88" s="158">
        <v>545</v>
      </c>
      <c r="J88" s="153" t="s">
        <v>47</v>
      </c>
      <c r="L88" s="154">
        <v>300022445</v>
      </c>
      <c r="M88" s="153">
        <f t="shared" si="19"/>
        <v>458.73</v>
      </c>
      <c r="N88" s="155"/>
      <c r="O88" s="122" t="str">
        <f t="shared" si="18"/>
        <v>B545 S/LINE</v>
      </c>
      <c r="P88" s="161">
        <f t="shared" si="10"/>
        <v>300022445</v>
      </c>
      <c r="Q88" s="162" t="str">
        <f t="shared" si="11"/>
        <v/>
      </c>
      <c r="R88" s="123">
        <f t="shared" si="12"/>
        <v>458.73</v>
      </c>
      <c r="S88" s="63" t="s">
        <v>54</v>
      </c>
      <c r="U88" s="105" t="str">
        <f t="shared" si="16"/>
        <v>2445</v>
      </c>
      <c r="V88" s="105" t="str">
        <f t="shared" si="14"/>
        <v>30002</v>
      </c>
      <c r="W88" s="105" t="e">
        <f>VLOOKUP(U88,#REF!,2,FALSE)</f>
        <v>#REF!</v>
      </c>
      <c r="X88" s="105" t="e">
        <f>VLOOKUP(U88,#REF!,5,FALSE)</f>
        <v>#REF!</v>
      </c>
      <c r="Y88" s="105">
        <f t="shared" si="17"/>
        <v>0</v>
      </c>
      <c r="Z88" s="105" t="e">
        <f>VLOOKUP(V88,#REF!,2,FALSE)</f>
        <v>#REF!</v>
      </c>
    </row>
    <row r="89" spans="1:26" ht="16.2" hidden="1" x14ac:dyDescent="0.4">
      <c r="A89" s="167">
        <v>42082</v>
      </c>
      <c r="B89" s="122" t="s">
        <v>176</v>
      </c>
      <c r="C89" s="150"/>
      <c r="E89" s="150">
        <v>116000</v>
      </c>
      <c r="F89" s="176">
        <f t="shared" si="15"/>
        <v>116000</v>
      </c>
      <c r="H89" s="151" t="s">
        <v>52</v>
      </c>
      <c r="I89" s="158">
        <v>546</v>
      </c>
      <c r="J89" s="153" t="s">
        <v>47</v>
      </c>
      <c r="L89" s="154">
        <v>620185111</v>
      </c>
      <c r="M89" s="153">
        <f t="shared" si="19"/>
        <v>116000</v>
      </c>
      <c r="N89" s="155"/>
      <c r="O89" s="122" t="str">
        <f t="shared" si="18"/>
        <v>B546 SIBA DIRECT</v>
      </c>
      <c r="P89" s="161">
        <f t="shared" si="10"/>
        <v>620185111</v>
      </c>
      <c r="Q89" s="162" t="str">
        <f t="shared" si="11"/>
        <v/>
      </c>
      <c r="R89" s="123">
        <f t="shared" si="12"/>
        <v>116000</v>
      </c>
      <c r="S89" s="63" t="s">
        <v>54</v>
      </c>
      <c r="U89" s="105" t="str">
        <f t="shared" si="16"/>
        <v>5111</v>
      </c>
      <c r="V89" s="105" t="str">
        <f t="shared" si="14"/>
        <v>62018</v>
      </c>
      <c r="W89" s="105" t="e">
        <f>VLOOKUP(U89,#REF!,2,FALSE)</f>
        <v>#REF!</v>
      </c>
      <c r="X89" s="105" t="e">
        <f>VLOOKUP(U89,#REF!,5,FALSE)</f>
        <v>#REF!</v>
      </c>
      <c r="Y89" s="105">
        <f t="shared" si="17"/>
        <v>0</v>
      </c>
      <c r="Z89" s="105" t="e">
        <f>VLOOKUP(V89,#REF!,2,FALSE)</f>
        <v>#REF!</v>
      </c>
    </row>
    <row r="90" spans="1:26" ht="16.2" hidden="1" x14ac:dyDescent="0.4">
      <c r="A90" s="167">
        <v>42082</v>
      </c>
      <c r="B90" s="122" t="s">
        <v>189</v>
      </c>
      <c r="C90" s="150"/>
      <c r="E90" s="150">
        <v>24.3</v>
      </c>
      <c r="F90" s="176">
        <f t="shared" si="15"/>
        <v>24.3</v>
      </c>
      <c r="H90" s="151" t="s">
        <v>52</v>
      </c>
      <c r="I90" s="158">
        <v>547</v>
      </c>
      <c r="J90" s="153" t="s">
        <v>47</v>
      </c>
      <c r="L90" s="154">
        <v>300022445</v>
      </c>
      <c r="M90" s="153">
        <f t="shared" si="19"/>
        <v>24.3</v>
      </c>
      <c r="N90" s="155"/>
      <c r="O90" s="122" t="str">
        <f t="shared" si="18"/>
        <v>B547 WORLDPAY DD</v>
      </c>
      <c r="P90" s="161">
        <f t="shared" si="10"/>
        <v>300022445</v>
      </c>
      <c r="Q90" s="162" t="str">
        <f t="shared" si="11"/>
        <v/>
      </c>
      <c r="R90" s="123">
        <f t="shared" si="12"/>
        <v>24.3</v>
      </c>
      <c r="S90" s="63" t="s">
        <v>54</v>
      </c>
      <c r="U90" s="105" t="str">
        <f t="shared" si="16"/>
        <v>2445</v>
      </c>
      <c r="V90" s="105" t="str">
        <f t="shared" si="14"/>
        <v>30002</v>
      </c>
      <c r="W90" s="105" t="e">
        <f>VLOOKUP(U90,#REF!,2,FALSE)</f>
        <v>#REF!</v>
      </c>
      <c r="X90" s="105" t="e">
        <f>VLOOKUP(U90,#REF!,5,FALSE)</f>
        <v>#REF!</v>
      </c>
      <c r="Y90" s="105" t="str">
        <f t="shared" si="17"/>
        <v>Yes</v>
      </c>
      <c r="Z90" s="105" t="e">
        <f>VLOOKUP(V90,#REF!,2,FALSE)</f>
        <v>#REF!</v>
      </c>
    </row>
    <row r="91" spans="1:26" ht="16.2" x14ac:dyDescent="0.4">
      <c r="A91" s="167">
        <v>42083</v>
      </c>
      <c r="B91" s="122" t="s">
        <v>190</v>
      </c>
      <c r="C91" s="150"/>
      <c r="E91" s="150">
        <v>579.5</v>
      </c>
      <c r="F91" s="176">
        <f t="shared" si="15"/>
        <v>579.5</v>
      </c>
      <c r="H91" s="151" t="s">
        <v>52</v>
      </c>
      <c r="I91" s="158">
        <v>548</v>
      </c>
      <c r="J91" s="153" t="s">
        <v>47</v>
      </c>
      <c r="L91" s="154">
        <v>620199600</v>
      </c>
      <c r="M91" s="153">
        <f t="shared" si="19"/>
        <v>579.5</v>
      </c>
      <c r="N91" s="155"/>
      <c r="O91" s="122" t="str">
        <f t="shared" si="18"/>
        <v>B548 BILL PAYMENT - MS L E ELLIS</v>
      </c>
      <c r="P91" s="161">
        <f t="shared" si="10"/>
        <v>620199600</v>
      </c>
      <c r="Q91" s="162" t="str">
        <f t="shared" si="11"/>
        <v/>
      </c>
      <c r="R91" s="123">
        <f t="shared" si="12"/>
        <v>579.5</v>
      </c>
      <c r="S91" s="63" t="s">
        <v>54</v>
      </c>
      <c r="U91" s="105" t="str">
        <f t="shared" si="16"/>
        <v>9600</v>
      </c>
      <c r="V91" s="105" t="str">
        <f t="shared" si="14"/>
        <v>62019</v>
      </c>
      <c r="W91" s="105" t="e">
        <f>VLOOKUP(U91,#REF!,2,FALSE)</f>
        <v>#REF!</v>
      </c>
      <c r="X91" s="105" t="e">
        <f>VLOOKUP(U91,#REF!,5,FALSE)</f>
        <v>#REF!</v>
      </c>
      <c r="Y91" s="105">
        <f t="shared" si="17"/>
        <v>0</v>
      </c>
      <c r="Z91" s="105" t="e">
        <f>VLOOKUP(V91,#REF!,2,FALSE)</f>
        <v>#REF!</v>
      </c>
    </row>
    <row r="92" spans="1:26" ht="16.2" x14ac:dyDescent="0.4">
      <c r="A92" s="167">
        <v>42086</v>
      </c>
      <c r="B92" s="167" t="s">
        <v>191</v>
      </c>
      <c r="C92" s="150"/>
      <c r="E92" s="150">
        <v>1000</v>
      </c>
      <c r="F92" s="176">
        <f t="shared" si="15"/>
        <v>1000</v>
      </c>
      <c r="H92" s="151" t="s">
        <v>52</v>
      </c>
      <c r="I92" s="158">
        <v>549</v>
      </c>
      <c r="J92" s="153" t="s">
        <v>47</v>
      </c>
      <c r="L92" s="154">
        <v>801017055</v>
      </c>
      <c r="M92" s="153">
        <v>1000</v>
      </c>
      <c r="N92" s="155"/>
      <c r="O92" s="122" t="str">
        <f t="shared" si="18"/>
        <v>B549 ROYAL MAIL WEST DIRECT DEBIT</v>
      </c>
      <c r="P92" s="161">
        <f t="shared" ref="P92:P110" si="20">+L92</f>
        <v>801017055</v>
      </c>
      <c r="Q92" s="162" t="str">
        <f t="shared" ref="Q92:Q110" si="21">IF(M92&gt;0,""," ")</f>
        <v/>
      </c>
      <c r="R92" s="123">
        <f t="shared" ref="R92:R110" si="22">+M92+N92</f>
        <v>1000</v>
      </c>
      <c r="S92" s="63" t="s">
        <v>54</v>
      </c>
      <c r="U92" s="105" t="str">
        <f t="shared" si="16"/>
        <v>7055</v>
      </c>
      <c r="V92" s="105" t="str">
        <f t="shared" si="14"/>
        <v>80101</v>
      </c>
      <c r="W92" s="105" t="e">
        <f>VLOOKUP(U92,#REF!,2,FALSE)</f>
        <v>#REF!</v>
      </c>
      <c r="X92" s="105" t="e">
        <f>VLOOKUP(U92,#REF!,5,FALSE)</f>
        <v>#REF!</v>
      </c>
      <c r="Y92" s="105">
        <f t="shared" si="17"/>
        <v>0</v>
      </c>
      <c r="Z92" s="105" t="e">
        <f>VLOOKUP(V92,#REF!,2,FALSE)</f>
        <v>#REF!</v>
      </c>
    </row>
    <row r="93" spans="1:26" ht="16.2" hidden="1" x14ac:dyDescent="0.4">
      <c r="A93" s="167">
        <v>42087</v>
      </c>
      <c r="B93" s="122" t="s">
        <v>192</v>
      </c>
      <c r="C93" s="150"/>
      <c r="E93" s="150">
        <v>63.24</v>
      </c>
      <c r="F93" s="176">
        <f t="shared" si="15"/>
        <v>63.24</v>
      </c>
      <c r="H93" s="151" t="s">
        <v>52</v>
      </c>
      <c r="I93" s="158">
        <v>550</v>
      </c>
      <c r="J93" s="153" t="s">
        <v>47</v>
      </c>
      <c r="L93" s="154">
        <v>300022445</v>
      </c>
      <c r="M93" s="153">
        <f t="shared" ref="M93:M98" si="23">E93</f>
        <v>63.24</v>
      </c>
      <c r="N93" s="155"/>
      <c r="O93" s="122" t="str">
        <f t="shared" si="18"/>
        <v>B550 EBS DIRECT DEBIT</v>
      </c>
      <c r="P93" s="161">
        <f t="shared" si="20"/>
        <v>300022445</v>
      </c>
      <c r="Q93" s="162" t="str">
        <f t="shared" si="21"/>
        <v/>
      </c>
      <c r="R93" s="123">
        <f t="shared" si="22"/>
        <v>63.24</v>
      </c>
      <c r="S93" s="63" t="s">
        <v>54</v>
      </c>
      <c r="U93" s="105" t="str">
        <f t="shared" si="16"/>
        <v>2445</v>
      </c>
      <c r="V93" s="105" t="str">
        <f t="shared" si="14"/>
        <v>30002</v>
      </c>
      <c r="W93" s="105" t="e">
        <f>VLOOKUP(U93,#REF!,2,FALSE)</f>
        <v>#REF!</v>
      </c>
      <c r="X93" s="105" t="e">
        <f>VLOOKUP(U93,#REF!,5,FALSE)</f>
        <v>#REF!</v>
      </c>
      <c r="Y93" s="105" t="str">
        <f t="shared" si="17"/>
        <v>Yes</v>
      </c>
      <c r="Z93" s="105" t="e">
        <f>VLOOKUP(V93,#REF!,2,FALSE)</f>
        <v>#REF!</v>
      </c>
    </row>
    <row r="94" spans="1:26" ht="16.2" hidden="1" x14ac:dyDescent="0.4">
      <c r="A94" s="167">
        <v>42088</v>
      </c>
      <c r="B94" s="122" t="s">
        <v>193</v>
      </c>
      <c r="C94" s="150"/>
      <c r="E94" s="150">
        <v>246668.52</v>
      </c>
      <c r="F94" s="176">
        <f t="shared" si="15"/>
        <v>246668.52</v>
      </c>
      <c r="H94" s="151" t="s">
        <v>52</v>
      </c>
      <c r="I94" s="158">
        <v>551</v>
      </c>
      <c r="J94" s="153" t="s">
        <v>47</v>
      </c>
      <c r="L94" s="154">
        <v>600035241</v>
      </c>
      <c r="M94" s="153">
        <f t="shared" si="23"/>
        <v>246668.52</v>
      </c>
      <c r="N94" s="155"/>
      <c r="O94" s="122" t="str">
        <f t="shared" si="18"/>
        <v>B551 PAYROLL BACS</v>
      </c>
      <c r="P94" s="161">
        <f t="shared" si="20"/>
        <v>600035241</v>
      </c>
      <c r="Q94" s="162" t="str">
        <f t="shared" si="21"/>
        <v/>
      </c>
      <c r="R94" s="123">
        <f t="shared" si="22"/>
        <v>246668.52</v>
      </c>
      <c r="S94" s="63" t="s">
        <v>54</v>
      </c>
      <c r="U94" s="105" t="str">
        <f t="shared" si="16"/>
        <v>5241</v>
      </c>
      <c r="V94" s="105" t="str">
        <f t="shared" si="14"/>
        <v>60003</v>
      </c>
      <c r="W94" s="105" t="e">
        <f>VLOOKUP(U94,#REF!,2,FALSE)</f>
        <v>#REF!</v>
      </c>
      <c r="X94" s="105" t="e">
        <f>VLOOKUP(U94,#REF!,5,FALSE)</f>
        <v>#REF!</v>
      </c>
      <c r="Y94" s="105">
        <f t="shared" si="17"/>
        <v>0</v>
      </c>
      <c r="Z94" s="105" t="e">
        <f>VLOOKUP(V94,#REF!,2,FALSE)</f>
        <v>#REF!</v>
      </c>
    </row>
    <row r="95" spans="1:26" ht="16.2" hidden="1" x14ac:dyDescent="0.4">
      <c r="A95" s="167">
        <v>42089</v>
      </c>
      <c r="B95" s="122" t="s">
        <v>185</v>
      </c>
      <c r="C95" s="150"/>
      <c r="E95" s="150">
        <v>100</v>
      </c>
      <c r="F95" s="176">
        <f t="shared" si="15"/>
        <v>100</v>
      </c>
      <c r="H95" s="151" t="s">
        <v>52</v>
      </c>
      <c r="I95" s="158">
        <v>552</v>
      </c>
      <c r="J95" s="153" t="s">
        <v>47</v>
      </c>
      <c r="L95" s="154">
        <v>120035007</v>
      </c>
      <c r="M95" s="153">
        <f t="shared" si="23"/>
        <v>100</v>
      </c>
      <c r="N95" s="155"/>
      <c r="O95" s="122" t="str">
        <f t="shared" si="18"/>
        <v>B552 CHAPS TRANSFER</v>
      </c>
      <c r="P95" s="161">
        <f t="shared" si="20"/>
        <v>120035007</v>
      </c>
      <c r="Q95" s="162" t="str">
        <f t="shared" si="21"/>
        <v/>
      </c>
      <c r="R95" s="123">
        <f t="shared" si="22"/>
        <v>100</v>
      </c>
      <c r="S95" s="63" t="s">
        <v>54</v>
      </c>
      <c r="U95" s="105" t="str">
        <f t="shared" si="16"/>
        <v>5007</v>
      </c>
      <c r="V95" s="105" t="str">
        <f t="shared" si="14"/>
        <v>12003</v>
      </c>
      <c r="W95" s="105" t="e">
        <f>VLOOKUP(U95,#REF!,2,FALSE)</f>
        <v>#REF!</v>
      </c>
      <c r="X95" s="105" t="e">
        <f>VLOOKUP(U95,#REF!,5,FALSE)</f>
        <v>#REF!</v>
      </c>
      <c r="Y95" s="105" t="str">
        <f t="shared" si="17"/>
        <v>Yes</v>
      </c>
      <c r="Z95" s="105" t="e">
        <f>VLOOKUP(V95,#REF!,2,FALSE)</f>
        <v>#REF!</v>
      </c>
    </row>
    <row r="96" spans="1:26" ht="16.2" hidden="1" x14ac:dyDescent="0.4">
      <c r="A96" s="167">
        <v>42089</v>
      </c>
      <c r="B96" s="122" t="s">
        <v>194</v>
      </c>
      <c r="C96" s="150"/>
      <c r="E96" s="150">
        <v>71.5</v>
      </c>
      <c r="F96" s="176">
        <f t="shared" si="15"/>
        <v>71.5</v>
      </c>
      <c r="H96" s="151" t="s">
        <v>52</v>
      </c>
      <c r="I96" s="158">
        <v>553</v>
      </c>
      <c r="L96" s="154">
        <v>399020985</v>
      </c>
      <c r="M96" s="153">
        <f t="shared" si="23"/>
        <v>71.5</v>
      </c>
      <c r="N96" s="155"/>
      <c r="O96" s="122" t="str">
        <f t="shared" si="18"/>
        <v>B553BILL PAYMENT - DIANE WOOD EYES</v>
      </c>
      <c r="P96" s="161">
        <f t="shared" si="20"/>
        <v>399020985</v>
      </c>
      <c r="Q96" s="162" t="str">
        <f t="shared" si="21"/>
        <v/>
      </c>
      <c r="R96" s="123">
        <f t="shared" si="22"/>
        <v>71.5</v>
      </c>
      <c r="S96" s="63" t="s">
        <v>54</v>
      </c>
      <c r="U96" s="105" t="str">
        <f t="shared" si="16"/>
        <v>0985</v>
      </c>
      <c r="V96" s="105" t="str">
        <f t="shared" si="14"/>
        <v>39902</v>
      </c>
      <c r="W96" s="105" t="e">
        <f>VLOOKUP(U96,#REF!,2,FALSE)</f>
        <v>#REF!</v>
      </c>
      <c r="X96" s="105" t="e">
        <f>VLOOKUP(U96,#REF!,5,FALSE)</f>
        <v>#REF!</v>
      </c>
      <c r="Y96" s="105" t="str">
        <f t="shared" si="17"/>
        <v>Yes</v>
      </c>
      <c r="Z96" s="105" t="e">
        <f>VLOOKUP(V96,#REF!,2,FALSE)</f>
        <v>#REF!</v>
      </c>
    </row>
    <row r="97" spans="1:26" ht="16.2" hidden="1" x14ac:dyDescent="0.4">
      <c r="A97" s="167">
        <v>42089</v>
      </c>
      <c r="B97" s="122" t="s">
        <v>195</v>
      </c>
      <c r="C97" s="150"/>
      <c r="E97" s="150">
        <v>65</v>
      </c>
      <c r="F97" s="176">
        <f t="shared" si="15"/>
        <v>65</v>
      </c>
      <c r="H97" s="151" t="s">
        <v>52</v>
      </c>
      <c r="I97" s="158">
        <v>554</v>
      </c>
      <c r="J97" s="153" t="s">
        <v>47</v>
      </c>
      <c r="L97" s="154">
        <v>399020985</v>
      </c>
      <c r="M97" s="153">
        <f t="shared" si="23"/>
        <v>65</v>
      </c>
      <c r="N97" s="155"/>
      <c r="O97" s="122" t="str">
        <f t="shared" si="18"/>
        <v>B554 BILL PAYMENT - J CRAMP EYES</v>
      </c>
      <c r="P97" s="161">
        <f t="shared" si="20"/>
        <v>399020985</v>
      </c>
      <c r="Q97" s="162" t="str">
        <f t="shared" si="21"/>
        <v/>
      </c>
      <c r="R97" s="123">
        <f t="shared" si="22"/>
        <v>65</v>
      </c>
      <c r="S97" s="63" t="s">
        <v>54</v>
      </c>
      <c r="U97" s="105" t="str">
        <f t="shared" si="16"/>
        <v>0985</v>
      </c>
      <c r="V97" s="105" t="str">
        <f t="shared" si="14"/>
        <v>39902</v>
      </c>
      <c r="W97" s="105" t="e">
        <f>VLOOKUP(U97,#REF!,2,FALSE)</f>
        <v>#REF!</v>
      </c>
      <c r="X97" s="105" t="e">
        <f>VLOOKUP(U97,#REF!,5,FALSE)</f>
        <v>#REF!</v>
      </c>
      <c r="Y97" s="105" t="str">
        <f t="shared" si="17"/>
        <v>Yes</v>
      </c>
      <c r="Z97" s="105" t="e">
        <f>VLOOKUP(V97,#REF!,2,FALSE)</f>
        <v>#REF!</v>
      </c>
    </row>
    <row r="98" spans="1:26" ht="16.2" hidden="1" x14ac:dyDescent="0.4">
      <c r="A98" s="167">
        <v>42090</v>
      </c>
      <c r="B98" s="122" t="s">
        <v>176</v>
      </c>
      <c r="C98" s="150"/>
      <c r="E98" s="150">
        <v>18000</v>
      </c>
      <c r="F98" s="176">
        <f t="shared" si="15"/>
        <v>18000</v>
      </c>
      <c r="H98" s="151" t="s">
        <v>52</v>
      </c>
      <c r="I98" s="158">
        <v>555</v>
      </c>
      <c r="J98" s="153" t="s">
        <v>47</v>
      </c>
      <c r="L98" s="154">
        <v>620185111</v>
      </c>
      <c r="M98" s="153">
        <f t="shared" si="23"/>
        <v>18000</v>
      </c>
      <c r="N98" s="155"/>
      <c r="O98" s="122" t="str">
        <f t="shared" si="18"/>
        <v>B555 SIBA DIRECT</v>
      </c>
      <c r="P98" s="161">
        <f t="shared" si="20"/>
        <v>620185111</v>
      </c>
      <c r="Q98" s="162" t="str">
        <f t="shared" si="21"/>
        <v/>
      </c>
      <c r="R98" s="123">
        <f t="shared" si="22"/>
        <v>18000</v>
      </c>
      <c r="S98" s="63" t="s">
        <v>54</v>
      </c>
      <c r="U98" s="105" t="str">
        <f t="shared" si="16"/>
        <v>5111</v>
      </c>
      <c r="V98" s="105" t="str">
        <f t="shared" si="14"/>
        <v>62018</v>
      </c>
      <c r="W98" s="105" t="e">
        <f>VLOOKUP(U98,#REF!,2,FALSE)</f>
        <v>#REF!</v>
      </c>
      <c r="X98" s="105" t="e">
        <f>VLOOKUP(U98,#REF!,5,FALSE)</f>
        <v>#REF!</v>
      </c>
      <c r="Y98" s="105">
        <f t="shared" si="17"/>
        <v>0</v>
      </c>
      <c r="Z98" s="105" t="e">
        <f>VLOOKUP(V98,#REF!,2,FALSE)</f>
        <v>#REF!</v>
      </c>
    </row>
    <row r="99" spans="1:26" ht="16.2" x14ac:dyDescent="0.4">
      <c r="A99" s="167">
        <v>42090</v>
      </c>
      <c r="B99" s="122" t="s">
        <v>196</v>
      </c>
      <c r="C99" s="150"/>
      <c r="E99" s="150">
        <v>1582.67</v>
      </c>
      <c r="F99" s="176">
        <f t="shared" si="15"/>
        <v>1582.67</v>
      </c>
      <c r="H99" s="151" t="s">
        <v>52</v>
      </c>
      <c r="I99" s="158">
        <v>556</v>
      </c>
      <c r="J99" s="153" t="s">
        <v>47</v>
      </c>
      <c r="L99" s="154">
        <v>303012701</v>
      </c>
      <c r="M99" s="153">
        <v>932.34</v>
      </c>
      <c r="N99" s="155"/>
      <c r="O99" s="122" t="str">
        <f t="shared" si="18"/>
        <v>B556 ROYAL MAIL MIDLAND DIRECT DEBIT</v>
      </c>
      <c r="P99" s="161">
        <f t="shared" si="20"/>
        <v>303012701</v>
      </c>
      <c r="Q99" s="162" t="str">
        <f t="shared" si="21"/>
        <v/>
      </c>
      <c r="R99" s="123">
        <f t="shared" si="22"/>
        <v>932.34</v>
      </c>
      <c r="S99" s="63" t="s">
        <v>54</v>
      </c>
      <c r="U99" s="105" t="str">
        <f t="shared" si="16"/>
        <v>2701</v>
      </c>
      <c r="V99" s="105" t="str">
        <f t="shared" si="14"/>
        <v>30301</v>
      </c>
      <c r="W99" s="105" t="e">
        <f>VLOOKUP(U99,#REF!,2,FALSE)</f>
        <v>#REF!</v>
      </c>
      <c r="X99" s="105" t="e">
        <f>VLOOKUP(U99,#REF!,5,FALSE)</f>
        <v>#REF!</v>
      </c>
      <c r="Y99" s="105">
        <f t="shared" si="17"/>
        <v>0</v>
      </c>
      <c r="Z99" s="105" t="e">
        <f>VLOOKUP(V99,#REF!,2,FALSE)</f>
        <v>#REF!</v>
      </c>
    </row>
    <row r="100" spans="1:26" ht="16.2" hidden="1" x14ac:dyDescent="0.4">
      <c r="A100" s="167">
        <v>42090</v>
      </c>
      <c r="B100" s="122" t="s">
        <v>196</v>
      </c>
      <c r="C100" s="150"/>
      <c r="E100" s="150"/>
      <c r="F100" s="176">
        <f t="shared" si="15"/>
        <v>0</v>
      </c>
      <c r="H100" s="151" t="s">
        <v>52</v>
      </c>
      <c r="I100" s="158">
        <v>556</v>
      </c>
      <c r="L100" s="154">
        <v>303032701</v>
      </c>
      <c r="M100" s="153">
        <v>16.829999999999998</v>
      </c>
      <c r="N100" s="155"/>
      <c r="O100" s="122" t="str">
        <f>CONCATENATE(,H100,I100,J100,K100,B100)</f>
        <v>B556ROYAL MAIL MIDLAND DIRECT DEBIT</v>
      </c>
      <c r="P100" s="161">
        <f>+L100</f>
        <v>303032701</v>
      </c>
      <c r="Q100" s="162" t="str">
        <f>IF(M100&gt;0,""," ")</f>
        <v/>
      </c>
      <c r="R100" s="123">
        <f>+M100+N100</f>
        <v>16.829999999999998</v>
      </c>
      <c r="S100" s="63" t="s">
        <v>54</v>
      </c>
      <c r="U100" s="105" t="str">
        <f t="shared" si="16"/>
        <v>2701</v>
      </c>
      <c r="V100" s="105" t="str">
        <f t="shared" ref="V100:V104" si="24">LEFT(P100,5)</f>
        <v>30303</v>
      </c>
      <c r="W100" s="105" t="e">
        <f>VLOOKUP(U100,#REF!,2,FALSE)</f>
        <v>#REF!</v>
      </c>
      <c r="X100" s="105" t="e">
        <f>VLOOKUP(U100,#REF!,5,FALSE)</f>
        <v>#REF!</v>
      </c>
      <c r="Y100" s="105" t="str">
        <f t="shared" si="17"/>
        <v>Yes</v>
      </c>
      <c r="Z100" s="105" t="e">
        <f>VLOOKUP(V100,#REF!,2,FALSE)</f>
        <v>#REF!</v>
      </c>
    </row>
    <row r="101" spans="1:26" ht="16.2" x14ac:dyDescent="0.4">
      <c r="A101" s="167">
        <v>42090</v>
      </c>
      <c r="B101" s="122" t="s">
        <v>196</v>
      </c>
      <c r="C101" s="150"/>
      <c r="E101" s="150"/>
      <c r="F101" s="176">
        <f t="shared" si="15"/>
        <v>0</v>
      </c>
      <c r="H101" s="151" t="s">
        <v>52</v>
      </c>
      <c r="I101" s="158">
        <v>556</v>
      </c>
      <c r="L101" s="154">
        <v>303022701</v>
      </c>
      <c r="M101" s="153">
        <v>369.72</v>
      </c>
      <c r="N101" s="155"/>
      <c r="O101" s="122" t="str">
        <f>CONCATENATE(,H101,I101,J101,K101,B101)</f>
        <v>B556ROYAL MAIL MIDLAND DIRECT DEBIT</v>
      </c>
      <c r="P101" s="161">
        <f>+L101</f>
        <v>303022701</v>
      </c>
      <c r="Q101" s="162" t="str">
        <f>IF(M101&gt;0,""," ")</f>
        <v/>
      </c>
      <c r="R101" s="123">
        <f>+M101+N101</f>
        <v>369.72</v>
      </c>
      <c r="S101" s="63" t="s">
        <v>54</v>
      </c>
      <c r="U101" s="105" t="str">
        <f t="shared" si="16"/>
        <v>2701</v>
      </c>
      <c r="V101" s="105" t="str">
        <f t="shared" si="24"/>
        <v>30302</v>
      </c>
      <c r="W101" s="105" t="e">
        <f>VLOOKUP(U101,#REF!,2,FALSE)</f>
        <v>#REF!</v>
      </c>
      <c r="X101" s="105" t="e">
        <f>VLOOKUP(U101,#REF!,5,FALSE)</f>
        <v>#REF!</v>
      </c>
      <c r="Y101" s="105">
        <f t="shared" si="17"/>
        <v>0</v>
      </c>
      <c r="Z101" s="105" t="e">
        <f>VLOOKUP(V101,#REF!,2,FALSE)</f>
        <v>#REF!</v>
      </c>
    </row>
    <row r="102" spans="1:26" ht="16.2" hidden="1" x14ac:dyDescent="0.4">
      <c r="A102" s="167">
        <v>42090</v>
      </c>
      <c r="B102" s="122" t="s">
        <v>197</v>
      </c>
      <c r="C102" s="150"/>
      <c r="E102" s="150"/>
      <c r="F102" s="176">
        <f t="shared" si="15"/>
        <v>0</v>
      </c>
      <c r="H102" s="151" t="s">
        <v>52</v>
      </c>
      <c r="I102" s="158">
        <v>556</v>
      </c>
      <c r="L102" s="154">
        <v>600165005</v>
      </c>
      <c r="M102" s="153">
        <v>263.77999999999997</v>
      </c>
      <c r="N102" s="155"/>
      <c r="O102" s="122" t="str">
        <f>CONCATENATE(,H102,I102,J102,K102,B102)</f>
        <v>B556ROYAL MAIL MIDLAND DD VAT</v>
      </c>
      <c r="P102" s="161">
        <f>+L102</f>
        <v>600165005</v>
      </c>
      <c r="Q102" s="162" t="str">
        <f>IF(M102&gt;0,""," ")</f>
        <v/>
      </c>
      <c r="R102" s="123">
        <f>+M102+N102</f>
        <v>263.77999999999997</v>
      </c>
      <c r="S102" s="63" t="s">
        <v>54</v>
      </c>
      <c r="U102" s="105" t="str">
        <f t="shared" si="16"/>
        <v>5005</v>
      </c>
      <c r="V102" s="105" t="str">
        <f t="shared" si="24"/>
        <v>60016</v>
      </c>
      <c r="W102" s="105" t="e">
        <f>VLOOKUP(U102,#REF!,2,FALSE)</f>
        <v>#REF!</v>
      </c>
      <c r="X102" s="105" t="e">
        <f>VLOOKUP(U102,#REF!,5,FALSE)</f>
        <v>#REF!</v>
      </c>
      <c r="Y102" s="105">
        <f t="shared" si="17"/>
        <v>0</v>
      </c>
      <c r="Z102" s="105" t="e">
        <f>VLOOKUP(V102,#REF!,2,FALSE)</f>
        <v>#REF!</v>
      </c>
    </row>
    <row r="103" spans="1:26" ht="16.2" x14ac:dyDescent="0.4">
      <c r="A103" s="167">
        <v>42093</v>
      </c>
      <c r="B103" s="122" t="s">
        <v>198</v>
      </c>
      <c r="C103" s="150"/>
      <c r="E103" s="150">
        <v>288596.7</v>
      </c>
      <c r="F103" s="176">
        <f t="shared" si="15"/>
        <v>288596.7</v>
      </c>
      <c r="H103" s="151" t="s">
        <v>52</v>
      </c>
      <c r="I103" s="158">
        <v>557</v>
      </c>
      <c r="J103" s="153" t="s">
        <v>47</v>
      </c>
      <c r="L103" s="154">
        <v>620155113</v>
      </c>
      <c r="M103" s="153">
        <v>269596.7</v>
      </c>
      <c r="N103" s="155"/>
      <c r="O103" s="122" t="str">
        <f>CONCATENATE(,H103,I103,J103,K103,B103)</f>
        <v>B557 GBS RE PBL WRK LOA E05222</v>
      </c>
      <c r="P103" s="161">
        <f>+L103</f>
        <v>620155113</v>
      </c>
      <c r="Q103" s="162" t="str">
        <f>IF(M103&gt;0,""," ")</f>
        <v/>
      </c>
      <c r="R103" s="123">
        <f>+M103+N103</f>
        <v>269596.7</v>
      </c>
      <c r="S103" s="63" t="s">
        <v>54</v>
      </c>
      <c r="U103" s="105" t="str">
        <f t="shared" si="16"/>
        <v>5113</v>
      </c>
      <c r="V103" s="105" t="str">
        <f t="shared" si="24"/>
        <v>62015</v>
      </c>
      <c r="W103" s="105" t="e">
        <f>VLOOKUP(U103,#REF!,2,FALSE)</f>
        <v>#REF!</v>
      </c>
      <c r="X103" s="105" t="e">
        <f>VLOOKUP(U103,#REF!,5,FALSE)</f>
        <v>#REF!</v>
      </c>
      <c r="Y103" s="105">
        <f t="shared" si="17"/>
        <v>0</v>
      </c>
      <c r="Z103" s="105" t="e">
        <f>VLOOKUP(V103,#REF!,2,FALSE)</f>
        <v>#REF!</v>
      </c>
    </row>
    <row r="104" spans="1:26" ht="16.2" x14ac:dyDescent="0.4">
      <c r="A104" s="167">
        <v>42093</v>
      </c>
      <c r="B104" s="122" t="s">
        <v>198</v>
      </c>
      <c r="C104" s="150"/>
      <c r="E104" s="150"/>
      <c r="F104" s="176">
        <f t="shared" si="15"/>
        <v>0</v>
      </c>
      <c r="H104" s="151" t="s">
        <v>52</v>
      </c>
      <c r="I104" s="158">
        <v>557</v>
      </c>
      <c r="L104" s="154">
        <v>620155113</v>
      </c>
      <c r="M104" s="153">
        <v>19000</v>
      </c>
      <c r="N104" s="155"/>
      <c r="O104" s="122" t="str">
        <f>CONCATENATE(,H104,I104,J104,K104,B104)</f>
        <v>B557GBS RE PBL WRK LOA E05222</v>
      </c>
      <c r="P104" s="161">
        <f>+L104</f>
        <v>620155113</v>
      </c>
      <c r="Q104" s="162" t="str">
        <f>IF(M104&gt;0,""," ")</f>
        <v/>
      </c>
      <c r="R104" s="123">
        <f>+M104+N104</f>
        <v>19000</v>
      </c>
      <c r="S104" s="63" t="s">
        <v>54</v>
      </c>
      <c r="U104" s="105" t="str">
        <f t="shared" si="16"/>
        <v>5113</v>
      </c>
      <c r="V104" s="105" t="str">
        <f t="shared" si="24"/>
        <v>62015</v>
      </c>
      <c r="W104" s="105" t="e">
        <f>VLOOKUP(U104,#REF!,2,FALSE)</f>
        <v>#REF!</v>
      </c>
      <c r="X104" s="105" t="e">
        <f>VLOOKUP(U104,#REF!,5,FALSE)</f>
        <v>#REF!</v>
      </c>
      <c r="Y104" s="105">
        <f t="shared" si="17"/>
        <v>0</v>
      </c>
      <c r="Z104" s="105" t="e">
        <f>VLOOKUP(V104,#REF!,2,FALSE)</f>
        <v>#REF!</v>
      </c>
    </row>
    <row r="105" spans="1:26" ht="16.2" hidden="1" x14ac:dyDescent="0.4">
      <c r="A105" s="167">
        <v>42094</v>
      </c>
      <c r="B105" s="122" t="s">
        <v>199</v>
      </c>
      <c r="C105" s="150"/>
      <c r="E105" s="150">
        <v>110.94</v>
      </c>
      <c r="F105" s="177">
        <f t="shared" si="15"/>
        <v>110.94</v>
      </c>
      <c r="H105" s="151" t="s">
        <v>52</v>
      </c>
      <c r="I105" s="158">
        <v>558</v>
      </c>
      <c r="J105" s="153" t="s">
        <v>47</v>
      </c>
      <c r="L105" s="154">
        <v>300022445</v>
      </c>
      <c r="M105" s="153">
        <f>E105</f>
        <v>110.94</v>
      </c>
      <c r="N105" s="155"/>
      <c r="O105" s="122" t="str">
        <f t="shared" ref="O105:O110" si="25">CONCATENATE(,H105,I105,J105,K105,B105)</f>
        <v>B558 INTEREST 02-MAR ON GROUP</v>
      </c>
      <c r="P105" s="161">
        <f t="shared" si="20"/>
        <v>300022445</v>
      </c>
      <c r="Q105" s="162" t="str">
        <f t="shared" si="21"/>
        <v/>
      </c>
      <c r="R105" s="123">
        <f t="shared" si="22"/>
        <v>110.94</v>
      </c>
      <c r="S105" s="63" t="s">
        <v>54</v>
      </c>
      <c r="U105" s="105" t="str">
        <f t="shared" ref="U105:U110" si="26">RIGHT(P105,4)</f>
        <v>2445</v>
      </c>
      <c r="V105" s="105" t="str">
        <f t="shared" ref="V105:V110" si="27">LEFT(P105,5)</f>
        <v>30002</v>
      </c>
      <c r="W105" s="105" t="e">
        <f>VLOOKUP(U105,#REF!,2,FALSE)</f>
        <v>#REF!</v>
      </c>
      <c r="X105" s="105" t="e">
        <f>VLOOKUP(U105,#REF!,5,FALSE)</f>
        <v>#REF!</v>
      </c>
      <c r="Y105" s="105" t="str">
        <f t="shared" si="17"/>
        <v>Yes</v>
      </c>
      <c r="Z105" s="105" t="e">
        <f>VLOOKUP(V105,#REF!,2,FALSE)</f>
        <v>#REF!</v>
      </c>
    </row>
    <row r="106" spans="1:26" ht="16.2" hidden="1" x14ac:dyDescent="0.4">
      <c r="A106" s="167">
        <v>42094</v>
      </c>
      <c r="B106" s="122" t="s">
        <v>200</v>
      </c>
      <c r="C106" s="150"/>
      <c r="E106" s="150">
        <v>540.03</v>
      </c>
      <c r="F106" s="177">
        <f t="shared" si="15"/>
        <v>540.03</v>
      </c>
      <c r="H106" s="151" t="s">
        <v>52</v>
      </c>
      <c r="I106" s="158">
        <v>559</v>
      </c>
      <c r="J106" s="153" t="s">
        <v>47</v>
      </c>
      <c r="L106" s="154">
        <v>300022445</v>
      </c>
      <c r="M106" s="153">
        <f>E106</f>
        <v>540.03</v>
      </c>
      <c r="N106" s="155"/>
      <c r="O106" s="122" t="str">
        <f t="shared" si="25"/>
        <v>B559 CHARGES 27-FEB ON GROUP</v>
      </c>
      <c r="P106" s="161">
        <f t="shared" si="20"/>
        <v>300022445</v>
      </c>
      <c r="Q106" s="162" t="str">
        <f t="shared" si="21"/>
        <v/>
      </c>
      <c r="R106" s="123">
        <f t="shared" si="22"/>
        <v>540.03</v>
      </c>
      <c r="S106" s="63" t="s">
        <v>54</v>
      </c>
      <c r="U106" s="105" t="str">
        <f t="shared" si="26"/>
        <v>2445</v>
      </c>
      <c r="V106" s="105" t="str">
        <f t="shared" si="27"/>
        <v>30002</v>
      </c>
      <c r="W106" s="105" t="e">
        <f>VLOOKUP(U106,#REF!,2,FALSE)</f>
        <v>#REF!</v>
      </c>
      <c r="X106" s="105" t="e">
        <f>VLOOKUP(U106,#REF!,5,FALSE)</f>
        <v>#REF!</v>
      </c>
      <c r="Y106" s="105">
        <f t="shared" si="17"/>
        <v>0</v>
      </c>
      <c r="Z106" s="105" t="e">
        <f>VLOOKUP(V106,#REF!,2,FALSE)</f>
        <v>#REF!</v>
      </c>
    </row>
    <row r="107" spans="1:26" ht="16.2" x14ac:dyDescent="0.4">
      <c r="A107" s="167">
        <v>42094</v>
      </c>
      <c r="B107" s="122" t="s">
        <v>201</v>
      </c>
      <c r="C107" s="150"/>
      <c r="E107" s="150">
        <v>2360</v>
      </c>
      <c r="F107" s="177">
        <f t="shared" si="15"/>
        <v>2360</v>
      </c>
      <c r="H107" s="151" t="s">
        <v>52</v>
      </c>
      <c r="I107" s="158">
        <v>560</v>
      </c>
      <c r="J107" s="153" t="s">
        <v>47</v>
      </c>
      <c r="L107" s="154">
        <v>399022423</v>
      </c>
      <c r="M107" s="153">
        <v>2360</v>
      </c>
      <c r="N107" s="155"/>
      <c r="O107" s="122" t="str">
        <f t="shared" si="25"/>
        <v>B560 CHAPS TRANSFER PRINT COPY CONSULT</v>
      </c>
      <c r="P107" s="161">
        <f t="shared" si="20"/>
        <v>399022423</v>
      </c>
      <c r="Q107" s="162" t="str">
        <f t="shared" si="21"/>
        <v/>
      </c>
      <c r="R107" s="123">
        <f t="shared" si="22"/>
        <v>2360</v>
      </c>
      <c r="S107" s="63" t="s">
        <v>54</v>
      </c>
      <c r="U107" s="105" t="str">
        <f t="shared" si="26"/>
        <v>2423</v>
      </c>
      <c r="V107" s="105" t="str">
        <f t="shared" si="27"/>
        <v>39902</v>
      </c>
      <c r="W107" s="105" t="e">
        <f>VLOOKUP(U107,#REF!,2,FALSE)</f>
        <v>#REF!</v>
      </c>
      <c r="X107" s="105" t="e">
        <f>VLOOKUP(U107,#REF!,5,FALSE)</f>
        <v>#REF!</v>
      </c>
      <c r="Y107" s="105">
        <f t="shared" si="17"/>
        <v>0</v>
      </c>
      <c r="Z107" s="105" t="e">
        <f>VLOOKUP(V107,#REF!,2,FALSE)</f>
        <v>#REF!</v>
      </c>
    </row>
    <row r="108" spans="1:26" ht="16.2" hidden="1" x14ac:dyDescent="0.4">
      <c r="A108" s="167">
        <v>42094</v>
      </c>
      <c r="B108" s="122" t="s">
        <v>202</v>
      </c>
      <c r="C108" s="150"/>
      <c r="E108" s="150">
        <v>472</v>
      </c>
      <c r="F108" s="177">
        <f t="shared" si="15"/>
        <v>472</v>
      </c>
      <c r="H108" s="151" t="s">
        <v>52</v>
      </c>
      <c r="I108" s="158">
        <v>560</v>
      </c>
      <c r="L108" s="154">
        <v>600165005</v>
      </c>
      <c r="M108" s="153">
        <v>472</v>
      </c>
      <c r="N108" s="155"/>
      <c r="O108" s="122" t="str">
        <f>CONCATENATE(,H108,I108,J108,K108,B108)</f>
        <v>B560VAT  on PRINT COPY CONSULTING</v>
      </c>
      <c r="P108" s="161">
        <f>+L108</f>
        <v>600165005</v>
      </c>
      <c r="Q108" s="162" t="str">
        <f>IF(M108&gt;0,""," ")</f>
        <v/>
      </c>
      <c r="R108" s="123">
        <f>+M108+N108</f>
        <v>472</v>
      </c>
      <c r="S108" s="63" t="s">
        <v>54</v>
      </c>
      <c r="U108" s="105" t="str">
        <f t="shared" si="26"/>
        <v>5005</v>
      </c>
      <c r="V108" s="105" t="str">
        <f t="shared" si="27"/>
        <v>60016</v>
      </c>
      <c r="W108" s="105" t="e">
        <f>VLOOKUP(U108,#REF!,2,FALSE)</f>
        <v>#REF!</v>
      </c>
      <c r="X108" s="105" t="e">
        <f>VLOOKUP(U108,#REF!,5,FALSE)</f>
        <v>#REF!</v>
      </c>
      <c r="Y108" s="105">
        <f t="shared" si="17"/>
        <v>0</v>
      </c>
      <c r="Z108" s="105" t="e">
        <f>VLOOKUP(V108,#REF!,2,FALSE)</f>
        <v>#REF!</v>
      </c>
    </row>
    <row r="109" spans="1:26" ht="16.2" hidden="1" x14ac:dyDescent="0.4">
      <c r="A109" s="167">
        <v>42094</v>
      </c>
      <c r="B109" s="122" t="s">
        <v>177</v>
      </c>
      <c r="C109" s="150"/>
      <c r="E109" s="150">
        <v>30.36</v>
      </c>
      <c r="F109" s="177">
        <f t="shared" si="15"/>
        <v>30.36</v>
      </c>
      <c r="H109" s="151" t="s">
        <v>52</v>
      </c>
      <c r="I109" s="158">
        <v>561</v>
      </c>
      <c r="J109" s="153" t="s">
        <v>47</v>
      </c>
      <c r="L109" s="154">
        <v>300022445</v>
      </c>
      <c r="M109" s="153">
        <f>E109</f>
        <v>30.36</v>
      </c>
      <c r="N109" s="155"/>
      <c r="O109" s="122" t="str">
        <f t="shared" si="25"/>
        <v>B561 YESPAY</v>
      </c>
      <c r="P109" s="161">
        <f t="shared" si="20"/>
        <v>300022445</v>
      </c>
      <c r="Q109" s="162" t="str">
        <f t="shared" si="21"/>
        <v/>
      </c>
      <c r="R109" s="123">
        <f t="shared" si="22"/>
        <v>30.36</v>
      </c>
      <c r="S109" s="63" t="s">
        <v>54</v>
      </c>
      <c r="U109" s="105" t="str">
        <f t="shared" si="26"/>
        <v>2445</v>
      </c>
      <c r="V109" s="105" t="str">
        <f t="shared" si="27"/>
        <v>30002</v>
      </c>
      <c r="W109" s="105" t="e">
        <f>VLOOKUP(U109,#REF!,2,FALSE)</f>
        <v>#REF!</v>
      </c>
      <c r="X109" s="105" t="e">
        <f>VLOOKUP(U109,#REF!,5,FALSE)</f>
        <v>#REF!</v>
      </c>
      <c r="Y109" s="105" t="str">
        <f t="shared" si="17"/>
        <v>Yes</v>
      </c>
      <c r="Z109" s="105" t="e">
        <f>VLOOKUP(V109,#REF!,2,FALSE)</f>
        <v>#REF!</v>
      </c>
    </row>
    <row r="110" spans="1:26" ht="16.2" hidden="1" x14ac:dyDescent="0.4">
      <c r="A110" s="167">
        <v>42094</v>
      </c>
      <c r="B110" s="122" t="s">
        <v>179</v>
      </c>
      <c r="C110" s="150"/>
      <c r="E110" s="150">
        <v>18</v>
      </c>
      <c r="F110" s="177">
        <f t="shared" si="15"/>
        <v>18</v>
      </c>
      <c r="H110" s="151" t="s">
        <v>52</v>
      </c>
      <c r="I110" s="158">
        <v>562</v>
      </c>
      <c r="J110" s="153" t="s">
        <v>47</v>
      </c>
      <c r="L110" s="154">
        <v>399042430</v>
      </c>
      <c r="M110" s="153">
        <f>E110</f>
        <v>18</v>
      </c>
      <c r="N110" s="155"/>
      <c r="O110" s="122" t="str">
        <f t="shared" si="25"/>
        <v>B562 LAND REGISTRY</v>
      </c>
      <c r="P110" s="161">
        <f t="shared" si="20"/>
        <v>399042430</v>
      </c>
      <c r="Q110" s="162" t="str">
        <f t="shared" si="21"/>
        <v/>
      </c>
      <c r="R110" s="123">
        <f t="shared" si="22"/>
        <v>18</v>
      </c>
      <c r="S110" s="63" t="s">
        <v>54</v>
      </c>
      <c r="U110" s="105" t="str">
        <f t="shared" si="26"/>
        <v>2430</v>
      </c>
      <c r="V110" s="105" t="str">
        <f t="shared" si="27"/>
        <v>39904</v>
      </c>
      <c r="W110" s="105" t="e">
        <f>VLOOKUP(U110,#REF!,2,FALSE)</f>
        <v>#REF!</v>
      </c>
      <c r="X110" s="105" t="e">
        <f>VLOOKUP(U110,#REF!,5,FALSE)</f>
        <v>#REF!</v>
      </c>
      <c r="Y110" s="105" t="str">
        <f t="shared" si="17"/>
        <v>Yes</v>
      </c>
      <c r="Z110" s="105" t="e">
        <f>VLOOKUP(V110,#REF!,2,FALSE)</f>
        <v>#REF!</v>
      </c>
    </row>
    <row r="111" spans="1:26" x14ac:dyDescent="0.3">
      <c r="J111" s="153" t="s">
        <v>47</v>
      </c>
    </row>
    <row r="112" spans="1:26" x14ac:dyDescent="0.3">
      <c r="J112" s="153" t="s">
        <v>47</v>
      </c>
    </row>
    <row r="113" spans="10:10" x14ac:dyDescent="0.3">
      <c r="J113" s="153" t="s">
        <v>47</v>
      </c>
    </row>
    <row r="114" spans="10:10" x14ac:dyDescent="0.3">
      <c r="J114" s="153" t="s">
        <v>47</v>
      </c>
    </row>
    <row r="115" spans="10:10" x14ac:dyDescent="0.3">
      <c r="J115" s="153" t="s">
        <v>47</v>
      </c>
    </row>
    <row r="116" spans="10:10" x14ac:dyDescent="0.3">
      <c r="J116" s="153" t="s">
        <v>47</v>
      </c>
    </row>
    <row r="117" spans="10:10" x14ac:dyDescent="0.3">
      <c r="J117" s="153" t="s">
        <v>47</v>
      </c>
    </row>
    <row r="118" spans="10:10" x14ac:dyDescent="0.3">
      <c r="J118" s="153" t="s">
        <v>47</v>
      </c>
    </row>
    <row r="119" spans="10:10" x14ac:dyDescent="0.3">
      <c r="J119" s="153" t="s">
        <v>47</v>
      </c>
    </row>
    <row r="120" spans="10:10" x14ac:dyDescent="0.3">
      <c r="J120" s="153" t="s">
        <v>47</v>
      </c>
    </row>
    <row r="121" spans="10:10" x14ac:dyDescent="0.3">
      <c r="J121" s="153" t="s">
        <v>47</v>
      </c>
    </row>
    <row r="122" spans="10:10" x14ac:dyDescent="0.3">
      <c r="J122" s="153" t="s">
        <v>47</v>
      </c>
    </row>
    <row r="123" spans="10:10" x14ac:dyDescent="0.3">
      <c r="J123" s="153" t="s">
        <v>47</v>
      </c>
    </row>
    <row r="124" spans="10:10" x14ac:dyDescent="0.3">
      <c r="J124" s="153" t="s">
        <v>47</v>
      </c>
    </row>
    <row r="125" spans="10:10" x14ac:dyDescent="0.3">
      <c r="J125" s="153" t="s">
        <v>47</v>
      </c>
    </row>
    <row r="126" spans="10:10" x14ac:dyDescent="0.3">
      <c r="J126" s="153" t="s">
        <v>47</v>
      </c>
    </row>
    <row r="127" spans="10:10" x14ac:dyDescent="0.3">
      <c r="J127" s="153" t="s">
        <v>47</v>
      </c>
    </row>
    <row r="128" spans="10:10" x14ac:dyDescent="0.3">
      <c r="J128" s="153" t="s">
        <v>47</v>
      </c>
    </row>
    <row r="129" spans="10:10" x14ac:dyDescent="0.3">
      <c r="J129" s="153" t="s">
        <v>47</v>
      </c>
    </row>
    <row r="130" spans="10:10" x14ac:dyDescent="0.3">
      <c r="J130" s="153" t="s">
        <v>47</v>
      </c>
    </row>
    <row r="131" spans="10:10" x14ac:dyDescent="0.3">
      <c r="J131" s="153" t="s">
        <v>47</v>
      </c>
    </row>
    <row r="132" spans="10:10" x14ac:dyDescent="0.3">
      <c r="J132" s="153" t="s">
        <v>47</v>
      </c>
    </row>
    <row r="133" spans="10:10" x14ac:dyDescent="0.3">
      <c r="J133" s="153" t="s">
        <v>47</v>
      </c>
    </row>
    <row r="134" spans="10:10" x14ac:dyDescent="0.3">
      <c r="J134" s="153" t="s">
        <v>47</v>
      </c>
    </row>
    <row r="135" spans="10:10" x14ac:dyDescent="0.3">
      <c r="J135" s="153" t="s">
        <v>47</v>
      </c>
    </row>
    <row r="136" spans="10:10" x14ac:dyDescent="0.3">
      <c r="J136" s="153" t="s">
        <v>47</v>
      </c>
    </row>
    <row r="137" spans="10:10" x14ac:dyDescent="0.3">
      <c r="J137" s="153" t="s">
        <v>47</v>
      </c>
    </row>
    <row r="138" spans="10:10" x14ac:dyDescent="0.3">
      <c r="J138" s="153" t="s">
        <v>47</v>
      </c>
    </row>
    <row r="139" spans="10:10" x14ac:dyDescent="0.3">
      <c r="J139" s="153" t="s">
        <v>47</v>
      </c>
    </row>
    <row r="140" spans="10:10" x14ac:dyDescent="0.3">
      <c r="J140" s="153" t="s">
        <v>47</v>
      </c>
    </row>
    <row r="141" spans="10:10" x14ac:dyDescent="0.3">
      <c r="J141" s="153" t="s">
        <v>47</v>
      </c>
    </row>
    <row r="142" spans="10:10" x14ac:dyDescent="0.3">
      <c r="J142" s="153" t="s">
        <v>47</v>
      </c>
    </row>
    <row r="143" spans="10:10" x14ac:dyDescent="0.3">
      <c r="J143" s="153" t="s">
        <v>47</v>
      </c>
    </row>
    <row r="144" spans="10:10" x14ac:dyDescent="0.3">
      <c r="J144" s="153" t="s">
        <v>47</v>
      </c>
    </row>
    <row r="145" spans="10:10" x14ac:dyDescent="0.3">
      <c r="J145" s="153" t="s">
        <v>47</v>
      </c>
    </row>
    <row r="146" spans="10:10" x14ac:dyDescent="0.3">
      <c r="J146" s="153" t="s">
        <v>47</v>
      </c>
    </row>
    <row r="147" spans="10:10" x14ac:dyDescent="0.3">
      <c r="J147" s="153" t="s">
        <v>47</v>
      </c>
    </row>
    <row r="148" spans="10:10" x14ac:dyDescent="0.3">
      <c r="J148" s="153" t="s">
        <v>47</v>
      </c>
    </row>
    <row r="149" spans="10:10" x14ac:dyDescent="0.3">
      <c r="J149" s="153" t="s">
        <v>47</v>
      </c>
    </row>
    <row r="150" spans="10:10" x14ac:dyDescent="0.3">
      <c r="J150" s="153" t="s">
        <v>47</v>
      </c>
    </row>
    <row r="151" spans="10:10" x14ac:dyDescent="0.3">
      <c r="J151" s="153" t="s">
        <v>47</v>
      </c>
    </row>
    <row r="152" spans="10:10" x14ac:dyDescent="0.3">
      <c r="J152" s="153" t="s">
        <v>47</v>
      </c>
    </row>
    <row r="153" spans="10:10" x14ac:dyDescent="0.3">
      <c r="J153" s="153" t="s">
        <v>47</v>
      </c>
    </row>
    <row r="154" spans="10:10" x14ac:dyDescent="0.3">
      <c r="J154" s="153" t="s">
        <v>47</v>
      </c>
    </row>
    <row r="155" spans="10:10" x14ac:dyDescent="0.3">
      <c r="J155" s="153" t="s">
        <v>47</v>
      </c>
    </row>
    <row r="156" spans="10:10" x14ac:dyDescent="0.3">
      <c r="J156" s="153" t="s">
        <v>47</v>
      </c>
    </row>
    <row r="157" spans="10:10" x14ac:dyDescent="0.3">
      <c r="J157" s="153" t="s">
        <v>47</v>
      </c>
    </row>
    <row r="158" spans="10:10" x14ac:dyDescent="0.3">
      <c r="J158" s="153" t="s">
        <v>47</v>
      </c>
    </row>
    <row r="159" spans="10:10" x14ac:dyDescent="0.3">
      <c r="J159" s="153" t="s">
        <v>47</v>
      </c>
    </row>
    <row r="160" spans="10:10" x14ac:dyDescent="0.3">
      <c r="J160" s="153" t="s">
        <v>47</v>
      </c>
    </row>
    <row r="161" spans="10:10" x14ac:dyDescent="0.3">
      <c r="J161" s="153" t="s">
        <v>47</v>
      </c>
    </row>
    <row r="162" spans="10:10" x14ac:dyDescent="0.3">
      <c r="J162" s="153" t="s">
        <v>47</v>
      </c>
    </row>
    <row r="163" spans="10:10" x14ac:dyDescent="0.3">
      <c r="J163" s="153" t="s">
        <v>47</v>
      </c>
    </row>
    <row r="164" spans="10:10" x14ac:dyDescent="0.3">
      <c r="J164" s="153" t="s">
        <v>47</v>
      </c>
    </row>
    <row r="165" spans="10:10" x14ac:dyDescent="0.3">
      <c r="J165" s="153" t="s">
        <v>47</v>
      </c>
    </row>
    <row r="166" spans="10:10" x14ac:dyDescent="0.3">
      <c r="J166" s="153" t="s">
        <v>47</v>
      </c>
    </row>
    <row r="167" spans="10:10" x14ac:dyDescent="0.3">
      <c r="J167" s="153" t="s">
        <v>47</v>
      </c>
    </row>
    <row r="168" spans="10:10" x14ac:dyDescent="0.3">
      <c r="J168" s="153" t="s">
        <v>47</v>
      </c>
    </row>
    <row r="169" spans="10:10" x14ac:dyDescent="0.3">
      <c r="J169" s="153" t="s">
        <v>47</v>
      </c>
    </row>
    <row r="170" spans="10:10" x14ac:dyDescent="0.3">
      <c r="J170" s="153" t="s">
        <v>47</v>
      </c>
    </row>
    <row r="171" spans="10:10" x14ac:dyDescent="0.3">
      <c r="J171" s="153" t="s">
        <v>47</v>
      </c>
    </row>
    <row r="172" spans="10:10" x14ac:dyDescent="0.3">
      <c r="J172" s="153" t="s">
        <v>47</v>
      </c>
    </row>
    <row r="173" spans="10:10" x14ac:dyDescent="0.3">
      <c r="J173" s="153" t="s">
        <v>47</v>
      </c>
    </row>
    <row r="174" spans="10:10" x14ac:dyDescent="0.3">
      <c r="J174" s="153" t="s">
        <v>47</v>
      </c>
    </row>
    <row r="175" spans="10:10" x14ac:dyDescent="0.3">
      <c r="J175" s="153" t="s">
        <v>47</v>
      </c>
    </row>
    <row r="176" spans="10:10" x14ac:dyDescent="0.3">
      <c r="J176" s="153" t="s">
        <v>47</v>
      </c>
    </row>
    <row r="177" spans="10:10" x14ac:dyDescent="0.3">
      <c r="J177" s="153" t="s">
        <v>47</v>
      </c>
    </row>
    <row r="178" spans="10:10" x14ac:dyDescent="0.3">
      <c r="J178" s="153" t="s">
        <v>47</v>
      </c>
    </row>
    <row r="179" spans="10:10" x14ac:dyDescent="0.3">
      <c r="J179" s="153" t="s">
        <v>47</v>
      </c>
    </row>
    <row r="180" spans="10:10" x14ac:dyDescent="0.3">
      <c r="J180" s="153" t="s">
        <v>47</v>
      </c>
    </row>
    <row r="181" spans="10:10" x14ac:dyDescent="0.3">
      <c r="J181" s="153" t="s">
        <v>47</v>
      </c>
    </row>
    <row r="182" spans="10:10" x14ac:dyDescent="0.3">
      <c r="J182" s="153" t="s">
        <v>47</v>
      </c>
    </row>
    <row r="183" spans="10:10" x14ac:dyDescent="0.3">
      <c r="J183" s="153" t="s">
        <v>47</v>
      </c>
    </row>
    <row r="184" spans="10:10" x14ac:dyDescent="0.3">
      <c r="J184" s="153" t="s">
        <v>47</v>
      </c>
    </row>
    <row r="185" spans="10:10" x14ac:dyDescent="0.3">
      <c r="J185" s="153" t="s">
        <v>47</v>
      </c>
    </row>
    <row r="186" spans="10:10" x14ac:dyDescent="0.3">
      <c r="J186" s="153" t="s">
        <v>47</v>
      </c>
    </row>
    <row r="187" spans="10:10" x14ac:dyDescent="0.3">
      <c r="J187" s="153" t="s">
        <v>47</v>
      </c>
    </row>
    <row r="188" spans="10:10" x14ac:dyDescent="0.3">
      <c r="J188" s="153" t="s">
        <v>47</v>
      </c>
    </row>
    <row r="189" spans="10:10" x14ac:dyDescent="0.3">
      <c r="J189" s="153" t="s">
        <v>47</v>
      </c>
    </row>
    <row r="190" spans="10:10" x14ac:dyDescent="0.3">
      <c r="J190" s="153" t="s">
        <v>47</v>
      </c>
    </row>
    <row r="191" spans="10:10" x14ac:dyDescent="0.3">
      <c r="J191" s="153" t="s">
        <v>47</v>
      </c>
    </row>
    <row r="192" spans="10:10" x14ac:dyDescent="0.3">
      <c r="J192" s="153" t="s">
        <v>47</v>
      </c>
    </row>
    <row r="193" spans="10:10" x14ac:dyDescent="0.3">
      <c r="J193" s="153" t="s">
        <v>47</v>
      </c>
    </row>
  </sheetData>
  <autoFilter ref="A6:Z197" xr:uid="{00000000-0009-0000-0000-000009000000}">
    <filterColumn colId="23">
      <filters>
        <filter val="#N/A"/>
      </filters>
    </filterColumn>
    <filterColumn colId="24">
      <filters>
        <filter val="0"/>
      </filters>
    </filterColumn>
  </autoFilter>
  <mergeCells count="5">
    <mergeCell ref="A1:N1"/>
    <mergeCell ref="A2:N2"/>
    <mergeCell ref="H3:N3"/>
    <mergeCell ref="H4:I4"/>
    <mergeCell ref="O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Oct-Dec 24</vt:lpstr>
      <vt:lpstr>B Form Summary</vt:lpstr>
      <vt:lpstr>B Form Jan</vt:lpstr>
      <vt:lpstr>B Form Feb</vt:lpstr>
      <vt:lpstr>B Form Mar</vt:lpstr>
      <vt:lpstr>'B Form Jan'!Print_Area</vt:lpstr>
      <vt:lpstr>'Oct-Dec 24'!Print_Area</vt:lpstr>
      <vt:lpstr>'Oct-Dec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Oct to Dec 24</dc:title>
  <dc:creator>Crystal Decisions</dc:creator>
  <dc:description>Powered by Crystal</dc:description>
  <cp:lastModifiedBy>Mollie Whiles</cp:lastModifiedBy>
  <cp:lastPrinted>2021-05-24T10:36:37Z</cp:lastPrinted>
  <dcterms:created xsi:type="dcterms:W3CDTF">2014-05-06T16:31:23Z</dcterms:created>
  <dcterms:modified xsi:type="dcterms:W3CDTF">2025-01-27T14:23:17Z</dcterms:modified>
</cp:coreProperties>
</file>